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2 R165601640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R1656016402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R1656016402 Pol'!$A$1:$W$78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8" i="12" l="1"/>
  <c r="Q8" i="12"/>
  <c r="I9" i="12"/>
  <c r="I8" i="12" s="1"/>
  <c r="K9" i="12"/>
  <c r="K8" i="12" s="1"/>
  <c r="O9" i="12"/>
  <c r="Q9" i="12"/>
  <c r="V9" i="12"/>
  <c r="V8" i="12" s="1"/>
  <c r="O10" i="12"/>
  <c r="Q10" i="12"/>
  <c r="I11" i="12"/>
  <c r="I10" i="12" s="1"/>
  <c r="K11" i="12"/>
  <c r="K10" i="12" s="1"/>
  <c r="O11" i="12"/>
  <c r="Q11" i="12"/>
  <c r="V11" i="12"/>
  <c r="V10" i="12" s="1"/>
  <c r="I13" i="12"/>
  <c r="K13" i="12"/>
  <c r="O13" i="12"/>
  <c r="Q13" i="12"/>
  <c r="V13" i="12"/>
  <c r="V12" i="12" s="1"/>
  <c r="I14" i="12"/>
  <c r="K14" i="12"/>
  <c r="O14" i="12"/>
  <c r="O12" i="12" s="1"/>
  <c r="Q14" i="12"/>
  <c r="Q12" i="12" s="1"/>
  <c r="V14" i="12"/>
  <c r="I16" i="12"/>
  <c r="K16" i="12"/>
  <c r="O16" i="12"/>
  <c r="O15" i="12" s="1"/>
  <c r="Q16" i="12"/>
  <c r="Q15" i="12" s="1"/>
  <c r="V16" i="12"/>
  <c r="I17" i="12"/>
  <c r="K17" i="12"/>
  <c r="O17" i="12"/>
  <c r="Q17" i="12"/>
  <c r="V17" i="12"/>
  <c r="V15" i="12" s="1"/>
  <c r="I18" i="12"/>
  <c r="K18" i="12"/>
  <c r="O18" i="12"/>
  <c r="Q18" i="12"/>
  <c r="V18" i="12"/>
  <c r="I19" i="12"/>
  <c r="K19" i="12"/>
  <c r="O19" i="12"/>
  <c r="Q19" i="12"/>
  <c r="V19" i="12"/>
  <c r="I20" i="12"/>
  <c r="K20" i="12"/>
  <c r="O20" i="12"/>
  <c r="Q20" i="12"/>
  <c r="V20" i="12"/>
  <c r="I21" i="12"/>
  <c r="K21" i="12"/>
  <c r="O21" i="12"/>
  <c r="Q21" i="12"/>
  <c r="V21" i="12"/>
  <c r="I22" i="12"/>
  <c r="K22" i="12"/>
  <c r="O22" i="12"/>
  <c r="Q22" i="12"/>
  <c r="V22" i="12"/>
  <c r="I23" i="12"/>
  <c r="K23" i="12"/>
  <c r="O23" i="12"/>
  <c r="Q23" i="12"/>
  <c r="V23" i="12"/>
  <c r="I24" i="12"/>
  <c r="K24" i="12"/>
  <c r="O24" i="12"/>
  <c r="Q24" i="12"/>
  <c r="V24" i="12"/>
  <c r="I25" i="12"/>
  <c r="K25" i="12"/>
  <c r="Q25" i="12"/>
  <c r="V25" i="12"/>
  <c r="I26" i="12"/>
  <c r="K26" i="12"/>
  <c r="O26" i="12"/>
  <c r="Q26" i="12"/>
  <c r="V26" i="12"/>
  <c r="I28" i="12"/>
  <c r="K28" i="12"/>
  <c r="O28" i="12"/>
  <c r="O27" i="12" s="1"/>
  <c r="Q28" i="12"/>
  <c r="Q27" i="12" s="1"/>
  <c r="I29" i="12"/>
  <c r="K29" i="12"/>
  <c r="O29" i="12"/>
  <c r="Q29" i="12"/>
  <c r="V29" i="12"/>
  <c r="V27" i="12" s="1"/>
  <c r="I30" i="12"/>
  <c r="K30" i="12"/>
  <c r="O30" i="12"/>
  <c r="Q30" i="12"/>
  <c r="I31" i="12"/>
  <c r="K31" i="12"/>
  <c r="O31" i="12"/>
  <c r="Q31" i="12"/>
  <c r="I32" i="12"/>
  <c r="K32" i="12"/>
  <c r="O32" i="12"/>
  <c r="Q32" i="12"/>
  <c r="I33" i="12"/>
  <c r="K33" i="12"/>
  <c r="O33" i="12"/>
  <c r="Q33" i="12"/>
  <c r="I34" i="12"/>
  <c r="K34" i="12"/>
  <c r="O34" i="12"/>
  <c r="Q34" i="12"/>
  <c r="I35" i="12"/>
  <c r="K35" i="12"/>
  <c r="O35" i="12"/>
  <c r="Q35" i="12"/>
  <c r="I36" i="12"/>
  <c r="K36" i="12"/>
  <c r="Q36" i="12"/>
  <c r="I37" i="12"/>
  <c r="K37" i="12"/>
  <c r="O37" i="12"/>
  <c r="Q37" i="12"/>
  <c r="I38" i="12"/>
  <c r="K38" i="12"/>
  <c r="O38" i="12"/>
  <c r="Q38" i="12"/>
  <c r="I39" i="12"/>
  <c r="K39" i="12"/>
  <c r="O39" i="12"/>
  <c r="Q39" i="12"/>
  <c r="I40" i="12"/>
  <c r="K40" i="12"/>
  <c r="O40" i="12"/>
  <c r="Q40" i="12"/>
  <c r="I41" i="12"/>
  <c r="K41" i="12"/>
  <c r="O41" i="12"/>
  <c r="Q41" i="12"/>
  <c r="V41" i="12"/>
  <c r="I43" i="12"/>
  <c r="K43" i="12"/>
  <c r="K42" i="12" s="1"/>
  <c r="O43" i="12"/>
  <c r="Q43" i="12"/>
  <c r="V43" i="12"/>
  <c r="V42" i="12" s="1"/>
  <c r="I44" i="12"/>
  <c r="K44" i="12"/>
  <c r="O44" i="12"/>
  <c r="O42" i="12" s="1"/>
  <c r="Q44" i="12"/>
  <c r="Q42" i="12" s="1"/>
  <c r="V44" i="12"/>
  <c r="I45" i="12"/>
  <c r="K45" i="12"/>
  <c r="O45" i="12"/>
  <c r="Q45" i="12"/>
  <c r="I46" i="12"/>
  <c r="O46" i="12"/>
  <c r="Q46" i="12"/>
  <c r="I47" i="12"/>
  <c r="K47" i="12"/>
  <c r="K46" i="12" s="1"/>
  <c r="O47" i="12"/>
  <c r="Q47" i="12"/>
  <c r="V46" i="12"/>
  <c r="I49" i="12"/>
  <c r="K49" i="12"/>
  <c r="K48" i="12" s="1"/>
  <c r="O49" i="12"/>
  <c r="Q49" i="12"/>
  <c r="V49" i="12"/>
  <c r="I50" i="12"/>
  <c r="I48" i="12" s="1"/>
  <c r="K50" i="12"/>
  <c r="O50" i="12"/>
  <c r="O48" i="12" s="1"/>
  <c r="Q50" i="12"/>
  <c r="Q48" i="12" s="1"/>
  <c r="I51" i="12"/>
  <c r="K51" i="12"/>
  <c r="O51" i="12"/>
  <c r="Q51" i="12"/>
  <c r="I52" i="12"/>
  <c r="K52" i="12"/>
  <c r="O52" i="12"/>
  <c r="Q52" i="12"/>
  <c r="I54" i="12"/>
  <c r="K54" i="12"/>
  <c r="O54" i="12"/>
  <c r="O53" i="12" s="1"/>
  <c r="Q54" i="12"/>
  <c r="Q53" i="12" s="1"/>
  <c r="V54" i="12"/>
  <c r="I55" i="12"/>
  <c r="K55" i="12"/>
  <c r="O55" i="12"/>
  <c r="Q55" i="12"/>
  <c r="V55" i="12"/>
  <c r="V53" i="12" s="1"/>
  <c r="I56" i="12"/>
  <c r="K56" i="12"/>
  <c r="O56" i="12"/>
  <c r="Q56" i="12"/>
  <c r="V56" i="12"/>
  <c r="I58" i="12"/>
  <c r="K58" i="12"/>
  <c r="O58" i="12"/>
  <c r="O57" i="12" s="1"/>
  <c r="Q58" i="12"/>
  <c r="Q57" i="12" s="1"/>
  <c r="V58" i="12"/>
  <c r="I59" i="12"/>
  <c r="K59" i="12"/>
  <c r="K57" i="12" s="1"/>
  <c r="O59" i="12"/>
  <c r="Q59" i="12"/>
  <c r="V59" i="12"/>
  <c r="V57" i="12" s="1"/>
  <c r="I60" i="12"/>
  <c r="K60" i="12"/>
  <c r="O60" i="12"/>
  <c r="Q60" i="12"/>
  <c r="V60" i="12"/>
  <c r="I62" i="12"/>
  <c r="K62" i="12"/>
  <c r="O62" i="12"/>
  <c r="Q62" i="12"/>
  <c r="I63" i="12"/>
  <c r="K63" i="12"/>
  <c r="O63" i="12"/>
  <c r="Q63" i="12"/>
  <c r="V63" i="12"/>
  <c r="V61" i="12" s="1"/>
  <c r="I64" i="12"/>
  <c r="K64" i="12"/>
  <c r="O64" i="12"/>
  <c r="Q64" i="12"/>
  <c r="I65" i="12"/>
  <c r="K65" i="12"/>
  <c r="O65" i="12"/>
  <c r="Q65" i="12"/>
  <c r="V65" i="12"/>
  <c r="I66" i="12"/>
  <c r="K66" i="12"/>
  <c r="O66" i="12"/>
  <c r="Q66" i="12"/>
  <c r="V66" i="12"/>
  <c r="Q61" i="12" l="1"/>
  <c r="O61" i="12"/>
  <c r="V48" i="12"/>
  <c r="I15" i="12"/>
  <c r="I53" i="12"/>
  <c r="I57" i="12"/>
  <c r="I27" i="12"/>
  <c r="I12" i="12"/>
  <c r="I61" i="12"/>
  <c r="I42" i="12"/>
  <c r="K27" i="12"/>
  <c r="K61" i="12"/>
  <c r="K12" i="12"/>
  <c r="K53" i="12"/>
  <c r="K15" i="12"/>
  <c r="G8" i="12"/>
  <c r="G9" i="12"/>
  <c r="M9" i="12" s="1"/>
  <c r="M8" i="12" s="1"/>
  <c r="G11" i="12"/>
  <c r="M11" i="12" s="1"/>
  <c r="M10" i="12" s="1"/>
  <c r="G13" i="12"/>
  <c r="G14" i="12"/>
  <c r="M14" i="12" s="1"/>
  <c r="G16" i="12"/>
  <c r="M16" i="12" s="1"/>
  <c r="G17" i="12"/>
  <c r="M17" i="12" s="1"/>
  <c r="G18" i="12"/>
  <c r="M18" i="12" s="1"/>
  <c r="G19" i="12"/>
  <c r="M19" i="12" s="1"/>
  <c r="G20" i="12"/>
  <c r="M20" i="12" s="1"/>
  <c r="G21" i="12"/>
  <c r="M21" i="12" s="1"/>
  <c r="G22" i="12"/>
  <c r="M22" i="12" s="1"/>
  <c r="G23" i="12"/>
  <c r="M23" i="12" s="1"/>
  <c r="G24" i="12"/>
  <c r="M24" i="12" s="1"/>
  <c r="G25" i="12"/>
  <c r="M25" i="12" s="1"/>
  <c r="G26" i="12"/>
  <c r="M26" i="12" s="1"/>
  <c r="G28" i="12"/>
  <c r="M28" i="12" s="1"/>
  <c r="G29" i="12"/>
  <c r="M29" i="12" s="1"/>
  <c r="G30" i="12"/>
  <c r="M30" i="12" s="1"/>
  <c r="G31" i="12"/>
  <c r="M31" i="12" s="1"/>
  <c r="G32" i="12"/>
  <c r="M32" i="12" s="1"/>
  <c r="G33" i="12"/>
  <c r="M33" i="12" s="1"/>
  <c r="G34" i="12"/>
  <c r="M34" i="12" s="1"/>
  <c r="G35" i="12"/>
  <c r="M35" i="12" s="1"/>
  <c r="G36" i="12"/>
  <c r="M36" i="12" s="1"/>
  <c r="G37" i="12"/>
  <c r="M37" i="12" s="1"/>
  <c r="G38" i="12"/>
  <c r="M38" i="12" s="1"/>
  <c r="G39" i="12"/>
  <c r="M39" i="12" s="1"/>
  <c r="G40" i="12"/>
  <c r="M40" i="12" s="1"/>
  <c r="G41" i="12"/>
  <c r="M41" i="12" s="1"/>
  <c r="G43" i="12"/>
  <c r="M43" i="12" s="1"/>
  <c r="G44" i="12"/>
  <c r="M44" i="12" s="1"/>
  <c r="G45" i="12"/>
  <c r="M45" i="12" s="1"/>
  <c r="G47" i="12"/>
  <c r="G49" i="12"/>
  <c r="M49" i="12" s="1"/>
  <c r="G50" i="12"/>
  <c r="M50" i="12" s="1"/>
  <c r="G51" i="12"/>
  <c r="M51" i="12" s="1"/>
  <c r="G52" i="12"/>
  <c r="M52" i="12" s="1"/>
  <c r="G54" i="12"/>
  <c r="M54" i="12" s="1"/>
  <c r="G55" i="12"/>
  <c r="M55" i="12" s="1"/>
  <c r="G56" i="12"/>
  <c r="M56" i="12" s="1"/>
  <c r="G58" i="12"/>
  <c r="M58" i="12" s="1"/>
  <c r="M57" i="12" s="1"/>
  <c r="G59" i="12"/>
  <c r="M59" i="12" s="1"/>
  <c r="G60" i="12"/>
  <c r="M60" i="12" s="1"/>
  <c r="G62" i="12"/>
  <c r="M62" i="12" s="1"/>
  <c r="M63" i="12"/>
  <c r="G64" i="12"/>
  <c r="M64" i="12" s="1"/>
  <c r="G65" i="12"/>
  <c r="M65" i="12" s="1"/>
  <c r="M66" i="12"/>
  <c r="AE68" i="12"/>
  <c r="F41" i="1" s="1"/>
  <c r="I20" i="1"/>
  <c r="I16" i="1"/>
  <c r="G12" i="12" l="1"/>
  <c r="I51" i="1" s="1"/>
  <c r="M13" i="12"/>
  <c r="M12" i="12" s="1"/>
  <c r="AF68" i="12"/>
  <c r="G41" i="1" s="1"/>
  <c r="H41" i="1" s="1"/>
  <c r="I41" i="1" s="1"/>
  <c r="M53" i="12"/>
  <c r="M48" i="12"/>
  <c r="M42" i="12"/>
  <c r="G46" i="12"/>
  <c r="I55" i="1" s="1"/>
  <c r="M47" i="12"/>
  <c r="M46" i="12" s="1"/>
  <c r="M15" i="12"/>
  <c r="M61" i="12"/>
  <c r="M27" i="12"/>
  <c r="G61" i="12"/>
  <c r="I59" i="1" s="1"/>
  <c r="I19" i="1" s="1"/>
  <c r="G48" i="12"/>
  <c r="I56" i="1" s="1"/>
  <c r="G27" i="12"/>
  <c r="I53" i="1" s="1"/>
  <c r="G10" i="12"/>
  <c r="I50" i="1" s="1"/>
  <c r="F40" i="1"/>
  <c r="I49" i="1"/>
  <c r="G42" i="12"/>
  <c r="I54" i="1" s="1"/>
  <c r="G15" i="12"/>
  <c r="I52" i="1" s="1"/>
  <c r="F39" i="1"/>
  <c r="G57" i="12"/>
  <c r="I58" i="1" s="1"/>
  <c r="G53" i="12"/>
  <c r="I57" i="1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39" i="1"/>
  <c r="G42" i="1" s="1"/>
  <c r="G25" i="1" s="1"/>
  <c r="A25" i="1" s="1"/>
  <c r="A26" i="1" s="1"/>
  <c r="F42" i="1"/>
  <c r="I17" i="1"/>
  <c r="I60" i="1"/>
  <c r="I18" i="1"/>
  <c r="G68" i="12"/>
  <c r="G28" i="1" l="1"/>
  <c r="G26" i="1"/>
  <c r="H39" i="1"/>
  <c r="H42" i="1" s="1"/>
  <c r="G23" i="1"/>
  <c r="A23" i="1" s="1"/>
  <c r="I21" i="1"/>
  <c r="J56" i="1"/>
  <c r="J54" i="1"/>
  <c r="J51" i="1"/>
  <c r="J52" i="1"/>
  <c r="J58" i="1"/>
  <c r="J55" i="1"/>
  <c r="J57" i="1"/>
  <c r="J53" i="1"/>
  <c r="J49" i="1"/>
  <c r="J59" i="1"/>
  <c r="J50" i="1"/>
  <c r="I39" i="1" l="1"/>
  <c r="I42" i="1" s="1"/>
  <c r="J40" i="1" s="1"/>
  <c r="J60" i="1"/>
  <c r="A24" i="1"/>
  <c r="G24" i="1"/>
  <c r="A27" i="1" s="1"/>
  <c r="J41" i="1" l="1"/>
  <c r="J39" i="1"/>
  <c r="J42" i="1" s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<sst xmlns="http://schemas.openxmlformats.org/spreadsheetml/2006/main" count="439" uniqueCount="182">
  <si>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</si>
  <si>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</si>
  <si>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</si>
  <si>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</si>
  <si>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</si>
  <si>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</si>
  <si>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</si>
  <si>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</si>
  <si>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</si>
  <si>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</si>
  <si>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</si>
  <si>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</si>
  <si>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</si>
  <si>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</si>
  <si>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</si>
  <si>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</si>
  <si>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</si>
  <si>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</si>
  <si>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</si>
  <si>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</si>
  <si>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</si>
  <si>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</si>
  <si>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</si>
  <si>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</si>
  <si>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</si>
  <si>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</si>
  <si>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</si>
  <si>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</si>
  <si>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</si>
  <si>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</si>
  <si>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</si>
  <si>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</si>
  <si>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</si>
  <si>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</si>
  <si>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</si>
  <si>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</si>
  <si>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</si>
  <si>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</si>
  <si>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</si>
  <si>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</si>
  <si>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R1656016402</t>
  </si>
  <si>
    <t>MaR</t>
  </si>
  <si>
    <t>02</t>
  </si>
  <si>
    <t>Vrátnice</t>
  </si>
  <si>
    <t>Objekt:</t>
  </si>
  <si>
    <t>Rozpočet:</t>
  </si>
  <si>
    <t>16/5601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</si>
  <si>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</si>
  <si>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</si>
  <si>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</si>
  <si>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</si>
  <si>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</si>
  <si>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</si>
  <si>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</si>
  <si>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</si>
  <si>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</si>
  <si>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</si>
  <si>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</si>
  <si>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</si>
  <si>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</si>
  <si>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</si>
  <si>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</si>
  <si>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</si>
  <si>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</si>
  <si>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</si>
  <si>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</si>
  <si>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</si>
  <si>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</si>
  <si>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</si>
  <si>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</si>
  <si>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</si>
  <si>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</si>
  <si>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</si>
  <si>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</si>
  <si>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</si>
  <si>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</si>
  <si>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</si>
  <si>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</si>
  <si>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</si>
  <si>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</si>
  <si>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</si>
  <si>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</si>
  <si>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</si>
  <si>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</si>
  <si>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</si>
  <si>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</si>
  <si>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</si>
  <si>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</si>
  <si>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</si>
  <si>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</si>
  <si>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</si>
  <si>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</si>
  <si>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</si>
  <si>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</si>
  <si>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</si>
  <si>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</si>
  <si>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</si>
  <si>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</si>
  <si>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</si>
  <si>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</si>
  <si>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Rozšiřující modul ŘS, 4UI, 4BO (triak)</t>
  </si>
  <si>
    <t>ks</t>
  </si>
  <si>
    <t>Vlastní</t>
  </si>
  <si>
    <t>DEL11</t>
  </si>
  <si>
    <t>POL3_</t>
  </si>
  <si>
    <t>odporové snímače teploty se snímacím prvkem 10kOhm, kabelový</t>
  </si>
  <si>
    <t>Indiv</t>
  </si>
  <si>
    <t>Úprava rozvaděče RB07, doplnění relé, přeuspořádání</t>
  </si>
  <si>
    <t>kpl</t>
  </si>
  <si>
    <t>Rozvaděč polykarbonátový skříňový, vč. příslušenství, 570x380x140, IP65</t>
  </si>
  <si>
    <t>Štítek kabelový nepopsaný 3x7 cm</t>
  </si>
  <si>
    <t>SPCM</t>
  </si>
  <si>
    <t>RTS 17/ I</t>
  </si>
  <si>
    <t>POL3_9</t>
  </si>
  <si>
    <t>Krabice 8135 PO</t>
  </si>
  <si>
    <t xml:space="preserve">ks    </t>
  </si>
  <si>
    <t>KABEL PRAFLAGUARD-F 1x2x0,8</t>
  </si>
  <si>
    <t xml:space="preserve">m     </t>
  </si>
  <si>
    <t>REX12/2</t>
  </si>
  <si>
    <t>KABEL PRAFLAGUARD-F 3x2x0,8</t>
  </si>
  <si>
    <t>KABEL PRAFLAGUARD-F 4x2x0,8</t>
  </si>
  <si>
    <t>Vodič silový CY zelenožlutý 6,00 mm2 - drát</t>
  </si>
  <si>
    <t>m</t>
  </si>
  <si>
    <t>RTS 13/ I</t>
  </si>
  <si>
    <t>Trubka elektroinst. ohebná Monoflex 1423/1</t>
  </si>
  <si>
    <t>RTS 15/ I</t>
  </si>
  <si>
    <t>Příchytka kabelů jednostranná 6708 PO</t>
  </si>
  <si>
    <t>RTS 16/ I</t>
  </si>
  <si>
    <t>Protipožární ucpávka do 100mm2, tl. 200mm</t>
  </si>
  <si>
    <t>Kabelový žlab plechový 40/20 komplet vč. příslušenství (odbočky, víka, výložníky, závit.tyče), žárově zinkovaný</t>
  </si>
  <si>
    <t>Pomocný montážní materiál</t>
  </si>
  <si>
    <t>POL3_1</t>
  </si>
  <si>
    <t>Trubka ohebná pod omítku, do 29 mm</t>
  </si>
  <si>
    <t>POL1_</t>
  </si>
  <si>
    <t>Montáž rozvaděče do 20kg</t>
  </si>
  <si>
    <t>Žlab kabelový plechový / drátěný s příslušenstvím, 40/20</t>
  </si>
  <si>
    <t>Ukončení vodičů v rozvaděči + zapojení do 2,5 mm2</t>
  </si>
  <si>
    <t>POL1_9</t>
  </si>
  <si>
    <t>Ucpávka kab. průchodky,protipožární</t>
  </si>
  <si>
    <t>PRAFlaGuard 1x2x0,8 nebo 3x2x0,8 nebo 4x2x0,8 volně ve žlabu</t>
  </si>
  <si>
    <t>PRAFlaGuard 1x2x0,8 nebo 3x2x0,8 nebo 4x2x0,8 na příchytkách</t>
  </si>
  <si>
    <t>Štítek označovací na kabel</t>
  </si>
  <si>
    <t>Průraz zdivem v betonové zdi tloušťky 15 cm, plochy do 0,025 m2</t>
  </si>
  <si>
    <t>Vodič silový CY zelenožlutý volně uložený</t>
  </si>
  <si>
    <t>POL1_1</t>
  </si>
  <si>
    <t>Montáž přístrojové krabice</t>
  </si>
  <si>
    <t>Montáž vstupně / výstupní modul MaR</t>
  </si>
  <si>
    <t>SYN01_2015</t>
  </si>
  <si>
    <t>Montáž snímač teploty sondový</t>
  </si>
  <si>
    <t>Připojení - dveřní clona</t>
  </si>
  <si>
    <t>Hzs - zabezpečení pracoviště, montáž, seřízení</t>
  </si>
  <si>
    <t>hod</t>
  </si>
  <si>
    <t>POL10_0</t>
  </si>
  <si>
    <t>Hzs - zaučení obsluhy</t>
  </si>
  <si>
    <t>Hzs - Koordinace s ostatními profesemi</t>
  </si>
  <si>
    <t xml:space="preserve">hod   </t>
  </si>
  <si>
    <t>POL10_</t>
  </si>
  <si>
    <t>Uživatelský software pro DDC</t>
  </si>
  <si>
    <t>d.b.</t>
  </si>
  <si>
    <t>Hzs - práce aplikačního programátora-příprava ke, komplexní zkoušce</t>
  </si>
  <si>
    <t>Hzs-zkousky v ramci montaz.praci</t>
  </si>
  <si>
    <t>Prav.M</t>
  </si>
  <si>
    <t>Hzs-revize provoz.souboru a st.obj., Revize</t>
  </si>
  <si>
    <t>Hzs - spolupráce s revizním technikem</t>
  </si>
  <si>
    <t>Dispečink - implementace datových bodů do obrazovek BMS</t>
  </si>
  <si>
    <t>Dispečink - vykreslení obrazovek</t>
  </si>
  <si>
    <t>Zkouška zobrazení prvků ve výkresových obrazovkách</t>
  </si>
  <si>
    <t>Demontáž SDK podhledů, uskladnění</t>
  </si>
  <si>
    <t>m2</t>
  </si>
  <si>
    <t>Montáž SDK podhledů (vč. případné náhrady poškozených kazet)</t>
  </si>
  <si>
    <t>Zapravení stavebních nedodělků, úklid</t>
  </si>
  <si>
    <t>Hzs-projekt skutečný stav</t>
  </si>
  <si>
    <t>Hzs-projekt výrobní dokumentace</t>
  </si>
  <si>
    <t>Hzs-doprava osob</t>
  </si>
  <si>
    <t xml:space="preserve">Km    </t>
  </si>
  <si>
    <t>SUM</t>
  </si>
  <si>
    <t>Poznámky uchazeče k zadání</t>
  </si>
  <si>
    <t>POPUZIV</t>
  </si>
  <si>
    <t>END</t>
  </si>
  <si>
    <t>Soupis stavebních prací, dodávek a služeb</t>
  </si>
  <si>
    <t>MU ESF+ vratnice</t>
  </si>
  <si>
    <t>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</si>
</sst>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6" xfId="0" applyNumberFormat="1" applyFont="1" applyBorder="1" applyAlignment="1">
      <alignment horizontal="center"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37</v>
      </c>
      <c r="B1" s="186" t="s">
        <v>179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3"/>
      <c r="B2" s="79" t="s">
        <v>23</v>
      </c>
      <c r="C2" s="80"/>
      <c r="D2" s="81" t="s">
        <v>46</v>
      </c>
      <c r="E2" s="195" t="s">
        <v>180</v>
      </c>
      <c r="F2" s="196"/>
      <c r="G2" s="196"/>
      <c r="H2" s="196"/>
      <c r="I2" s="196"/>
      <c r="J2" s="197"/>
      <c r="O2" s="2"/>
    </row>
    <row r="3" spans="1:15" ht="27" customHeight="1" x14ac:dyDescent="0.2">
      <c r="A3" s="3"/>
      <c r="B3" s="82" t="s">
        <v>44</v>
      </c>
      <c r="C3" s="80"/>
      <c r="D3" s="83" t="s">
        <v>42</v>
      </c>
      <c r="E3" s="198" t="s">
        <v>43</v>
      </c>
      <c r="F3" s="199"/>
      <c r="G3" s="199"/>
      <c r="H3" s="199"/>
      <c r="I3" s="199"/>
      <c r="J3" s="200"/>
    </row>
    <row r="4" spans="1:15" ht="23.25" customHeight="1" x14ac:dyDescent="0.2">
      <c r="A4" s="78">
        <v>827833</v>
      </c>
      <c r="B4" s="84" t="s">
        <v>45</v>
      </c>
      <c r="C4" s="85"/>
      <c r="D4" s="86" t="s">
        <v>40</v>
      </c>
      <c r="E4" s="209" t="s">
        <v>41</v>
      </c>
      <c r="F4" s="210"/>
      <c r="G4" s="210"/>
      <c r="H4" s="210"/>
      <c r="I4" s="210"/>
      <c r="J4" s="211"/>
    </row>
    <row r="5" spans="1:15" ht="24" customHeight="1" x14ac:dyDescent="0.2">
      <c r="A5" s="3"/>
      <c r="B5" s="46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0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 x14ac:dyDescent="0.2">
      <c r="A7" s="3"/>
      <c r="B7" s="41"/>
      <c r="C7" s="26"/>
      <c r="D7" s="33"/>
      <c r="E7" s="34"/>
      <c r="F7" s="34"/>
      <c r="G7" s="34"/>
      <c r="H7" s="36"/>
      <c r="I7" s="34"/>
      <c r="J7" s="50"/>
    </row>
    <row r="8" spans="1:15" ht="24" hidden="1" customHeight="1" x14ac:dyDescent="0.2">
      <c r="A8" s="3"/>
      <c r="B8" s="46" t="s">
        <v>20</v>
      </c>
      <c r="C8" s="4"/>
      <c r="D8" s="35"/>
      <c r="E8" s="4"/>
      <c r="F8" s="4"/>
      <c r="G8" s="44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4"/>
      <c r="H9" s="27" t="s">
        <v>35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19</v>
      </c>
      <c r="C11" s="4"/>
      <c r="D11" s="202"/>
      <c r="E11" s="202"/>
      <c r="F11" s="202"/>
      <c r="G11" s="202"/>
      <c r="H11" s="27" t="s">
        <v>39</v>
      </c>
      <c r="I11" s="88"/>
      <c r="J11" s="10"/>
    </row>
    <row r="12" spans="1:15" ht="15.75" customHeight="1" x14ac:dyDescent="0.2">
      <c r="A12" s="3"/>
      <c r="B12" s="40"/>
      <c r="C12" s="25"/>
      <c r="D12" s="207"/>
      <c r="E12" s="207"/>
      <c r="F12" s="207"/>
      <c r="G12" s="207"/>
      <c r="H12" s="27" t="s">
        <v>35</v>
      </c>
      <c r="I12" s="88"/>
      <c r="J12" s="10"/>
    </row>
    <row r="13" spans="1:15" ht="15.75" customHeight="1" x14ac:dyDescent="0.2">
      <c r="A13" s="3"/>
      <c r="B13" s="41"/>
      <c r="C13" s="87"/>
      <c r="D13" s="208"/>
      <c r="E13" s="208"/>
      <c r="F13" s="208"/>
      <c r="G13" s="208"/>
      <c r="H13" s="28"/>
      <c r="I13" s="34"/>
      <c r="J13" s="50"/>
    </row>
    <row r="14" spans="1:15" ht="24" hidden="1" customHeight="1" x14ac:dyDescent="0.2">
      <c r="A14" s="3"/>
      <c r="B14" s="65" t="s">
        <v>21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33</v>
      </c>
      <c r="C15" s="71"/>
      <c r="D15" s="52"/>
      <c r="E15" s="201"/>
      <c r="F15" s="201"/>
      <c r="G15" s="203"/>
      <c r="H15" s="203"/>
      <c r="I15" s="203" t="s">
        <v>30</v>
      </c>
      <c r="J15" s="204"/>
    </row>
    <row r="16" spans="1:15" ht="23.25" customHeight="1" x14ac:dyDescent="0.2">
      <c r="A16" s="140" t="s">
        <v>25</v>
      </c>
      <c r="B16" s="56" t="s">
        <v>25</v>
      </c>
      <c r="C16" s="57"/>
      <c r="D16" s="58"/>
      <c r="E16" s="192"/>
      <c r="F16" s="193"/>
      <c r="G16" s="192"/>
      <c r="H16" s="193"/>
      <c r="I16" s="192">
        <f>SUMIF(F49:F59,A16,I49:I59)+SUMIF(F49:F59,"PSU",I49:I59)</f>
        <v>0</v>
      </c>
      <c r="J16" s="194"/>
    </row>
    <row r="17" spans="1:10" ht="23.25" customHeight="1" x14ac:dyDescent="0.2">
      <c r="A17" s="140" t="s">
        <v>26</v>
      </c>
      <c r="B17" s="56" t="s">
        <v>26</v>
      </c>
      <c r="C17" s="57"/>
      <c r="D17" s="58"/>
      <c r="E17" s="192"/>
      <c r="F17" s="193"/>
      <c r="G17" s="192"/>
      <c r="H17" s="193"/>
      <c r="I17" s="192">
        <f>SUMIF(F49:F59,A17,I49:I59)</f>
        <v>0</v>
      </c>
      <c r="J17" s="194"/>
    </row>
    <row r="18" spans="1:10" ht="23.25" customHeight="1" x14ac:dyDescent="0.2">
      <c r="A18" s="140" t="s">
        <v>27</v>
      </c>
      <c r="B18" s="56" t="s">
        <v>27</v>
      </c>
      <c r="C18" s="57"/>
      <c r="D18" s="58"/>
      <c r="E18" s="192"/>
      <c r="F18" s="193"/>
      <c r="G18" s="192"/>
      <c r="H18" s="193"/>
      <c r="I18" s="192">
        <f>SUMIF(F49:F59,A18,I49:I59)</f>
        <v>0</v>
      </c>
      <c r="J18" s="194"/>
    </row>
    <row r="19" spans="1:10" ht="23.25" customHeight="1" x14ac:dyDescent="0.2">
      <c r="A19" s="140" t="s">
        <v>72</v>
      </c>
      <c r="B19" s="56" t="s">
        <v>28</v>
      </c>
      <c r="C19" s="57"/>
      <c r="D19" s="58"/>
      <c r="E19" s="192"/>
      <c r="F19" s="193"/>
      <c r="G19" s="192"/>
      <c r="H19" s="193"/>
      <c r="I19" s="192">
        <f>SUMIF(F49:F59,A19,I49:I59)</f>
        <v>0</v>
      </c>
      <c r="J19" s="194"/>
    </row>
    <row r="20" spans="1:10" ht="23.25" customHeight="1" x14ac:dyDescent="0.2">
      <c r="A20" s="140" t="s">
        <v>73</v>
      </c>
      <c r="B20" s="56" t="s">
        <v>29</v>
      </c>
      <c r="C20" s="57"/>
      <c r="D20" s="58"/>
      <c r="E20" s="192"/>
      <c r="F20" s="193"/>
      <c r="G20" s="192"/>
      <c r="H20" s="193"/>
      <c r="I20" s="192">
        <f>SUMIF(F49:F59,A20,I49:I59)</f>
        <v>0</v>
      </c>
      <c r="J20" s="194"/>
    </row>
    <row r="21" spans="1:10" ht="23.25" customHeight="1" x14ac:dyDescent="0.2">
      <c r="A21" s="3"/>
      <c r="B21" s="73" t="s">
        <v>30</v>
      </c>
      <c r="C21" s="74"/>
      <c r="D21" s="75"/>
      <c r="E21" s="205"/>
      <c r="F21" s="206"/>
      <c r="G21" s="205"/>
      <c r="H21" s="206"/>
      <c r="I21" s="205">
        <f>SUM(I16:J20)</f>
        <v>0</v>
      </c>
      <c r="J21" s="217"/>
    </row>
    <row r="22" spans="1:10" ht="33" customHeight="1" x14ac:dyDescent="0.2">
      <c r="A22" s="3"/>
      <c r="B22" s="64" t="s">
        <v>34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12</v>
      </c>
      <c r="C23" s="57"/>
      <c r="D23" s="58"/>
      <c r="E23" s="59">
        <v>15</v>
      </c>
      <c r="F23" s="60" t="s">
        <v>0</v>
      </c>
      <c r="G23" s="215">
        <f>ZakladDPHSniVypocet</f>
        <v>0</v>
      </c>
      <c r="H23" s="216"/>
      <c r="I23" s="216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13</v>
      </c>
      <c r="C24" s="57"/>
      <c r="D24" s="58"/>
      <c r="E24" s="59">
        <f>SazbaDPH1</f>
        <v>15</v>
      </c>
      <c r="F24" s="60" t="s">
        <v>0</v>
      </c>
      <c r="G24" s="213">
        <f>A23</f>
        <v>0</v>
      </c>
      <c r="H24" s="214"/>
      <c r="I24" s="214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14</v>
      </c>
      <c r="C25" s="57"/>
      <c r="D25" s="58"/>
      <c r="E25" s="59">
        <v>21</v>
      </c>
      <c r="F25" s="60" t="s">
        <v>0</v>
      </c>
      <c r="G25" s="215">
        <f>ZakladDPHZaklVypocet</f>
        <v>0</v>
      </c>
      <c r="H25" s="216"/>
      <c r="I25" s="216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15</v>
      </c>
      <c r="C26" s="21"/>
      <c r="D26" s="17"/>
      <c r="E26" s="42">
        <f>SazbaDPH2</f>
        <v>21</v>
      </c>
      <c r="F26" s="43" t="s">
        <v>0</v>
      </c>
      <c r="G26" s="189">
        <f>A25</f>
        <v>0</v>
      </c>
      <c r="H26" s="190"/>
      <c r="I26" s="190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4</v>
      </c>
      <c r="C27" s="19"/>
      <c r="D27" s="22"/>
      <c r="E27" s="19"/>
      <c r="F27" s="20"/>
      <c r="G27" s="191">
        <f>CenaCelkem-(ZakladDPHSni+DPHSni+ZakladDPHZakl+DPHZakl)</f>
        <v>0</v>
      </c>
      <c r="H27" s="191"/>
      <c r="I27" s="191"/>
      <c r="J27" s="62" t="str">
        <f t="shared" si="0"/>
        <v>CZK</v>
      </c>
    </row>
    <row r="28" spans="1:10" ht="27.75" hidden="1" customHeight="1" thickBot="1" x14ac:dyDescent="0.25">
      <c r="A28" s="3"/>
      <c r="B28" s="117" t="s">
        <v>24</v>
      </c>
      <c r="C28" s="118"/>
      <c r="D28" s="118"/>
      <c r="E28" s="119"/>
      <c r="F28" s="120"/>
      <c r="G28" s="218">
        <f>ZakladDPHSniVypocet+ZakladDPHZaklVypocet</f>
        <v>0</v>
      </c>
      <c r="H28" s="219"/>
      <c r="I28" s="219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36</v>
      </c>
      <c r="C29" s="122"/>
      <c r="D29" s="122"/>
      <c r="E29" s="122"/>
      <c r="F29" s="122"/>
      <c r="G29" s="218">
        <f>A27</f>
        <v>0</v>
      </c>
      <c r="H29" s="218"/>
      <c r="I29" s="218"/>
      <c r="J29" s="123" t="s">
        <v>49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185" t="s">
        <v>181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2" t="s">
        <v>2</v>
      </c>
      <c r="E35" s="212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">
      <c r="A38" s="93" t="s">
        <v>38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47</v>
      </c>
      <c r="C39" s="220"/>
      <c r="D39" s="221"/>
      <c r="E39" s="221"/>
      <c r="F39" s="104">
        <f>'02 R1656016402 Pol'!AE68</f>
        <v>0</v>
      </c>
      <c r="G39" s="105">
        <f>'02 R1656016402 Pol'!AF68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3">
        <v>2</v>
      </c>
      <c r="B40" s="108" t="s">
        <v>42</v>
      </c>
      <c r="C40" s="222" t="s">
        <v>43</v>
      </c>
      <c r="D40" s="223"/>
      <c r="E40" s="223"/>
      <c r="F40" s="109">
        <f>'02 R1656016402 Pol'!AE68</f>
        <v>0</v>
      </c>
      <c r="G40" s="110">
        <f>'02 R1656016402 Pol'!AF68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3">
        <v>3</v>
      </c>
      <c r="B41" s="112" t="s">
        <v>40</v>
      </c>
      <c r="C41" s="220" t="s">
        <v>41</v>
      </c>
      <c r="D41" s="221"/>
      <c r="E41" s="221"/>
      <c r="F41" s="113">
        <f>'02 R1656016402 Pol'!AE68</f>
        <v>0</v>
      </c>
      <c r="G41" s="106">
        <f>'02 R1656016402 Pol'!AF68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3"/>
      <c r="B42" s="224" t="s">
        <v>48</v>
      </c>
      <c r="C42" s="225"/>
      <c r="D42" s="225"/>
      <c r="E42" s="226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4" t="s">
        <v>50</v>
      </c>
    </row>
    <row r="48" spans="1:10" ht="25.5" customHeight="1" x14ac:dyDescent="0.2">
      <c r="A48" s="125"/>
      <c r="B48" s="128" t="s">
        <v>17</v>
      </c>
      <c r="C48" s="128" t="s">
        <v>5</v>
      </c>
      <c r="D48" s="129"/>
      <c r="E48" s="129"/>
      <c r="F48" s="130" t="s">
        <v>51</v>
      </c>
      <c r="G48" s="130"/>
      <c r="H48" s="130"/>
      <c r="I48" s="130" t="s">
        <v>30</v>
      </c>
      <c r="J48" s="130" t="s">
        <v>0</v>
      </c>
    </row>
    <row r="49" spans="1:10" ht="25.5" customHeight="1" x14ac:dyDescent="0.2">
      <c r="A49" s="126"/>
      <c r="B49" s="131" t="s">
        <v>52</v>
      </c>
      <c r="C49" s="227" t="s">
        <v>53</v>
      </c>
      <c r="D49" s="228"/>
      <c r="E49" s="228"/>
      <c r="F49" s="138" t="s">
        <v>26</v>
      </c>
      <c r="G49" s="132"/>
      <c r="H49" s="132"/>
      <c r="I49" s="132">
        <f>'02 R1656016402 Pol'!G8</f>
        <v>0</v>
      </c>
      <c r="J49" s="136" t="str">
        <f>IF(I60=0,"",I49/I60*100)</f>
        <v/>
      </c>
    </row>
    <row r="50" spans="1:10" ht="25.5" customHeight="1" x14ac:dyDescent="0.2">
      <c r="A50" s="126"/>
      <c r="B50" s="131" t="s">
        <v>54</v>
      </c>
      <c r="C50" s="227" t="s">
        <v>55</v>
      </c>
      <c r="D50" s="228"/>
      <c r="E50" s="228"/>
      <c r="F50" s="138" t="s">
        <v>26</v>
      </c>
      <c r="G50" s="132"/>
      <c r="H50" s="132"/>
      <c r="I50" s="132">
        <f>'02 R1656016402 Pol'!G10</f>
        <v>0</v>
      </c>
      <c r="J50" s="136" t="str">
        <f>IF(I60=0,"",I50/I60*100)</f>
        <v/>
      </c>
    </row>
    <row r="51" spans="1:10" ht="25.5" customHeight="1" x14ac:dyDescent="0.2">
      <c r="A51" s="126"/>
      <c r="B51" s="131" t="s">
        <v>56</v>
      </c>
      <c r="C51" s="227" t="s">
        <v>57</v>
      </c>
      <c r="D51" s="228"/>
      <c r="E51" s="228"/>
      <c r="F51" s="138" t="s">
        <v>26</v>
      </c>
      <c r="G51" s="132"/>
      <c r="H51" s="132"/>
      <c r="I51" s="132">
        <f>'02 R1656016402 Pol'!G12</f>
        <v>0</v>
      </c>
      <c r="J51" s="136" t="str">
        <f>IF(I60=0,"",I51/I60*100)</f>
        <v/>
      </c>
    </row>
    <row r="52" spans="1:10" ht="25.5" customHeight="1" x14ac:dyDescent="0.2">
      <c r="A52" s="126"/>
      <c r="B52" s="131" t="s">
        <v>58</v>
      </c>
      <c r="C52" s="227" t="s">
        <v>59</v>
      </c>
      <c r="D52" s="228"/>
      <c r="E52" s="228"/>
      <c r="F52" s="138" t="s">
        <v>26</v>
      </c>
      <c r="G52" s="132"/>
      <c r="H52" s="132"/>
      <c r="I52" s="132">
        <f>'02 R1656016402 Pol'!G15</f>
        <v>0</v>
      </c>
      <c r="J52" s="136" t="str">
        <f>IF(I60=0,"",I52/I60*100)</f>
        <v/>
      </c>
    </row>
    <row r="53" spans="1:10" ht="25.5" customHeight="1" x14ac:dyDescent="0.2">
      <c r="A53" s="126"/>
      <c r="B53" s="131" t="s">
        <v>60</v>
      </c>
      <c r="C53" s="227" t="s">
        <v>61</v>
      </c>
      <c r="D53" s="228"/>
      <c r="E53" s="228"/>
      <c r="F53" s="138" t="s">
        <v>27</v>
      </c>
      <c r="G53" s="132"/>
      <c r="H53" s="132"/>
      <c r="I53" s="132">
        <f>'02 R1656016402 Pol'!G27</f>
        <v>0</v>
      </c>
      <c r="J53" s="136" t="str">
        <f>IF(I60=0,"",I53/I60*100)</f>
        <v/>
      </c>
    </row>
    <row r="54" spans="1:10" ht="25.5" customHeight="1" x14ac:dyDescent="0.2">
      <c r="A54" s="126"/>
      <c r="B54" s="131" t="s">
        <v>62</v>
      </c>
      <c r="C54" s="227" t="s">
        <v>63</v>
      </c>
      <c r="D54" s="228"/>
      <c r="E54" s="228"/>
      <c r="F54" s="138" t="s">
        <v>27</v>
      </c>
      <c r="G54" s="132"/>
      <c r="H54" s="132"/>
      <c r="I54" s="132">
        <f>'02 R1656016402 Pol'!G42</f>
        <v>0</v>
      </c>
      <c r="J54" s="136" t="str">
        <f>IF(I60=0,"",I54/I60*100)</f>
        <v/>
      </c>
    </row>
    <row r="55" spans="1:10" ht="25.5" customHeight="1" x14ac:dyDescent="0.2">
      <c r="A55" s="126"/>
      <c r="B55" s="131" t="s">
        <v>64</v>
      </c>
      <c r="C55" s="227" t="s">
        <v>65</v>
      </c>
      <c r="D55" s="228"/>
      <c r="E55" s="228"/>
      <c r="F55" s="138" t="s">
        <v>27</v>
      </c>
      <c r="G55" s="132"/>
      <c r="H55" s="132"/>
      <c r="I55" s="132">
        <f>'02 R1656016402 Pol'!G46</f>
        <v>0</v>
      </c>
      <c r="J55" s="136" t="str">
        <f>IF(I60=0,"",I55/I60*100)</f>
        <v/>
      </c>
    </row>
    <row r="56" spans="1:10" ht="25.5" customHeight="1" x14ac:dyDescent="0.2">
      <c r="A56" s="126"/>
      <c r="B56" s="131" t="s">
        <v>66</v>
      </c>
      <c r="C56" s="227" t="s">
        <v>67</v>
      </c>
      <c r="D56" s="228"/>
      <c r="E56" s="228"/>
      <c r="F56" s="138" t="s">
        <v>27</v>
      </c>
      <c r="G56" s="132"/>
      <c r="H56" s="132"/>
      <c r="I56" s="132">
        <f>'02 R1656016402 Pol'!G48</f>
        <v>0</v>
      </c>
      <c r="J56" s="136" t="str">
        <f>IF(I60=0,"",I56/I60*100)</f>
        <v/>
      </c>
    </row>
    <row r="57" spans="1:10" ht="25.5" customHeight="1" x14ac:dyDescent="0.2">
      <c r="A57" s="126"/>
      <c r="B57" s="131" t="s">
        <v>68</v>
      </c>
      <c r="C57" s="227" t="s">
        <v>69</v>
      </c>
      <c r="D57" s="228"/>
      <c r="E57" s="228"/>
      <c r="F57" s="138" t="s">
        <v>27</v>
      </c>
      <c r="G57" s="132"/>
      <c r="H57" s="132"/>
      <c r="I57" s="132">
        <f>'02 R1656016402 Pol'!G53</f>
        <v>0</v>
      </c>
      <c r="J57" s="136" t="str">
        <f>IF(I60=0,"",I57/I60*100)</f>
        <v/>
      </c>
    </row>
    <row r="58" spans="1:10" ht="25.5" customHeight="1" x14ac:dyDescent="0.2">
      <c r="A58" s="126"/>
      <c r="B58" s="131" t="s">
        <v>70</v>
      </c>
      <c r="C58" s="227" t="s">
        <v>71</v>
      </c>
      <c r="D58" s="228"/>
      <c r="E58" s="228"/>
      <c r="F58" s="138" t="s">
        <v>27</v>
      </c>
      <c r="G58" s="132"/>
      <c r="H58" s="132"/>
      <c r="I58" s="132">
        <f>'02 R1656016402 Pol'!G57</f>
        <v>0</v>
      </c>
      <c r="J58" s="136" t="str">
        <f>IF(I60=0,"",I58/I60*100)</f>
        <v/>
      </c>
    </row>
    <row r="59" spans="1:10" ht="25.5" customHeight="1" x14ac:dyDescent="0.2">
      <c r="A59" s="126"/>
      <c r="B59" s="131" t="s">
        <v>72</v>
      </c>
      <c r="C59" s="227" t="s">
        <v>28</v>
      </c>
      <c r="D59" s="228"/>
      <c r="E59" s="228"/>
      <c r="F59" s="138" t="s">
        <v>72</v>
      </c>
      <c r="G59" s="132"/>
      <c r="H59" s="132"/>
      <c r="I59" s="132">
        <f>'02 R1656016402 Pol'!G61</f>
        <v>0</v>
      </c>
      <c r="J59" s="136" t="str">
        <f>IF(I60=0,"",I59/I60*100)</f>
        <v/>
      </c>
    </row>
    <row r="60" spans="1:10" ht="25.5" customHeight="1" x14ac:dyDescent="0.2">
      <c r="A60" s="127"/>
      <c r="B60" s="133" t="s">
        <v>1</v>
      </c>
      <c r="C60" s="133"/>
      <c r="D60" s="134"/>
      <c r="E60" s="134"/>
      <c r="F60" s="139"/>
      <c r="G60" s="135"/>
      <c r="H60" s="135"/>
      <c r="I60" s="135">
        <f>SUM(I49:I59)</f>
        <v>0</v>
      </c>
      <c r="J60" s="137">
        <f>SUM(J49:J59)</f>
        <v>0</v>
      </c>
    </row>
    <row r="61" spans="1:10" x14ac:dyDescent="0.2">
      <c r="F61" s="91"/>
      <c r="G61" s="90"/>
      <c r="H61" s="91"/>
      <c r="I61" s="90"/>
      <c r="J61" s="92"/>
    </row>
    <row r="62" spans="1:10" x14ac:dyDescent="0.2">
      <c r="F62" s="91"/>
      <c r="G62" s="90"/>
      <c r="H62" s="91"/>
      <c r="I62" s="90"/>
      <c r="J62" s="92"/>
    </row>
    <row r="63" spans="1:10" x14ac:dyDescent="0.2">
      <c r="F63" s="91"/>
      <c r="G63" s="90"/>
      <c r="H63" s="91"/>
      <c r="I63" s="90"/>
      <c r="J63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7" t="s">
        <v>7</v>
      </c>
      <c r="B2" s="76"/>
      <c r="C2" s="231"/>
      <c r="D2" s="231"/>
      <c r="E2" s="231"/>
      <c r="F2" s="231"/>
      <c r="G2" s="232"/>
    </row>
    <row r="3" spans="1:7" ht="24.95" customHeight="1" x14ac:dyDescent="0.2">
      <c r="A3" s="77" t="s">
        <v>8</v>
      </c>
      <c r="B3" s="76"/>
      <c r="C3" s="231"/>
      <c r="D3" s="231"/>
      <c r="E3" s="231"/>
      <c r="F3" s="231"/>
      <c r="G3" s="232"/>
    </row>
    <row r="4" spans="1:7" ht="24.95" customHeight="1" x14ac:dyDescent="0.2">
      <c r="A4" s="77" t="s">
        <v>9</v>
      </c>
      <c r="B4" s="76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23" workbookViewId="0">
      <pane xSplit="1" topLeftCell="B1" activePane="topRight" state="frozen"/>
      <selection activeCell="A8" sqref="A8"/>
      <selection pane="topRight" activeCell="G66" sqref="G66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179</v>
      </c>
      <c r="B1" s="245"/>
      <c r="C1" s="245"/>
      <c r="D1" s="245"/>
      <c r="E1" s="245"/>
      <c r="F1" s="245"/>
      <c r="G1" s="245"/>
      <c r="AG1" t="s">
        <v>74</v>
      </c>
    </row>
    <row r="2" spans="1:60" ht="24.95" customHeight="1" x14ac:dyDescent="0.2">
      <c r="A2" s="142" t="s">
        <v>7</v>
      </c>
      <c r="B2" s="76" t="s">
        <v>46</v>
      </c>
      <c r="C2" s="246" t="s">
        <v>180</v>
      </c>
      <c r="D2" s="247"/>
      <c r="E2" s="247"/>
      <c r="F2" s="247"/>
      <c r="G2" s="248"/>
      <c r="AG2" t="s">
        <v>75</v>
      </c>
    </row>
    <row r="3" spans="1:60" ht="24.95" customHeight="1" x14ac:dyDescent="0.2">
      <c r="A3" s="142" t="s">
        <v>8</v>
      </c>
      <c r="B3" s="76" t="s">
        <v>42</v>
      </c>
      <c r="C3" s="246" t="s">
        <v>43</v>
      </c>
      <c r="D3" s="247"/>
      <c r="E3" s="247"/>
      <c r="F3" s="247"/>
      <c r="G3" s="248"/>
      <c r="AC3" s="89" t="s">
        <v>75</v>
      </c>
      <c r="AG3" t="s">
        <v>76</v>
      </c>
    </row>
    <row r="4" spans="1:60" ht="24.95" customHeight="1" x14ac:dyDescent="0.2">
      <c r="A4" s="143" t="s">
        <v>9</v>
      </c>
      <c r="B4" s="144" t="s">
        <v>40</v>
      </c>
      <c r="C4" s="249" t="s">
        <v>41</v>
      </c>
      <c r="D4" s="250"/>
      <c r="E4" s="250"/>
      <c r="F4" s="250"/>
      <c r="G4" s="251"/>
      <c r="AG4" t="s">
        <v>77</v>
      </c>
    </row>
    <row r="5" spans="1:60" x14ac:dyDescent="0.2">
      <c r="D5" s="141"/>
    </row>
    <row r="6" spans="1:60" ht="38.25" x14ac:dyDescent="0.2">
      <c r="A6" s="146" t="s">
        <v>78</v>
      </c>
      <c r="B6" s="148" t="s">
        <v>79</v>
      </c>
      <c r="C6" s="148" t="s">
        <v>80</v>
      </c>
      <c r="D6" s="147" t="s">
        <v>81</v>
      </c>
      <c r="E6" s="146" t="s">
        <v>82</v>
      </c>
      <c r="F6" s="145" t="s">
        <v>83</v>
      </c>
      <c r="G6" s="146" t="s">
        <v>30</v>
      </c>
      <c r="H6" s="149" t="s">
        <v>31</v>
      </c>
      <c r="I6" s="149" t="s">
        <v>84</v>
      </c>
      <c r="J6" s="149" t="s">
        <v>32</v>
      </c>
      <c r="K6" s="149" t="s">
        <v>85</v>
      </c>
      <c r="L6" s="149" t="s">
        <v>86</v>
      </c>
      <c r="M6" s="149" t="s">
        <v>87</v>
      </c>
      <c r="N6" s="149" t="s">
        <v>88</v>
      </c>
      <c r="O6" s="149" t="s">
        <v>89</v>
      </c>
      <c r="P6" s="149" t="s">
        <v>90</v>
      </c>
      <c r="Q6" s="149" t="s">
        <v>91</v>
      </c>
      <c r="R6" s="149" t="s">
        <v>92</v>
      </c>
      <c r="S6" s="149" t="s">
        <v>93</v>
      </c>
      <c r="T6" s="149" t="s">
        <v>94</v>
      </c>
      <c r="U6" s="149" t="s">
        <v>95</v>
      </c>
      <c r="V6" s="149" t="s">
        <v>96</v>
      </c>
      <c r="W6" s="149" t="s">
        <v>97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0" t="s">
        <v>98</v>
      </c>
      <c r="B8" s="161" t="s">
        <v>52</v>
      </c>
      <c r="C8" s="179" t="s">
        <v>53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59"/>
      <c r="U8" s="159"/>
      <c r="V8" s="159">
        <f>SUM(V9:V9)</f>
        <v>0</v>
      </c>
      <c r="W8" s="159"/>
      <c r="AG8" t="s">
        <v>99</v>
      </c>
    </row>
    <row r="9" spans="1:60" outlineLevel="1" x14ac:dyDescent="0.2">
      <c r="A9" s="172">
        <v>1</v>
      </c>
      <c r="B9" s="173"/>
      <c r="C9" s="180" t="s">
        <v>100</v>
      </c>
      <c r="D9" s="174" t="s">
        <v>101</v>
      </c>
      <c r="E9" s="175">
        <v>2</v>
      </c>
      <c r="F9" s="176"/>
      <c r="G9" s="17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102</v>
      </c>
      <c r="T9" s="157" t="s">
        <v>103</v>
      </c>
      <c r="U9" s="157">
        <v>0</v>
      </c>
      <c r="V9" s="157">
        <f>ROUND(E9*U9,2)</f>
        <v>0</v>
      </c>
      <c r="W9" s="157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0" t="s">
        <v>98</v>
      </c>
      <c r="B10" s="161" t="s">
        <v>54</v>
      </c>
      <c r="C10" s="179" t="s">
        <v>55</v>
      </c>
      <c r="D10" s="162"/>
      <c r="E10" s="163"/>
      <c r="F10" s="164"/>
      <c r="G10" s="165">
        <f>SUMIF(AG11:AG11,"&lt;&gt;NOR",G11:G11)</f>
        <v>0</v>
      </c>
      <c r="H10" s="159"/>
      <c r="I10" s="159">
        <f>SUM(I11:I11)</f>
        <v>0</v>
      </c>
      <c r="J10" s="159"/>
      <c r="K10" s="159">
        <f>SUM(K11:K11)</f>
        <v>0</v>
      </c>
      <c r="L10" s="159"/>
      <c r="M10" s="159">
        <f>SUM(M11:M11)</f>
        <v>0</v>
      </c>
      <c r="N10" s="159"/>
      <c r="O10" s="159">
        <f>SUM(O11:O11)</f>
        <v>0</v>
      </c>
      <c r="P10" s="159"/>
      <c r="Q10" s="159">
        <f>SUM(Q11:Q11)</f>
        <v>0</v>
      </c>
      <c r="R10" s="159"/>
      <c r="S10" s="159"/>
      <c r="T10" s="159"/>
      <c r="U10" s="159"/>
      <c r="V10" s="159">
        <f>SUM(V11:V11)</f>
        <v>0</v>
      </c>
      <c r="W10" s="159"/>
      <c r="AG10" t="s">
        <v>99</v>
      </c>
    </row>
    <row r="11" spans="1:60" ht="22.5" outlineLevel="1" x14ac:dyDescent="0.2">
      <c r="A11" s="172">
        <v>2</v>
      </c>
      <c r="B11" s="173"/>
      <c r="C11" s="180" t="s">
        <v>105</v>
      </c>
      <c r="D11" s="174" t="s">
        <v>101</v>
      </c>
      <c r="E11" s="175">
        <v>1</v>
      </c>
      <c r="F11" s="176"/>
      <c r="G11" s="177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7"/>
      <c r="S11" s="157" t="s">
        <v>102</v>
      </c>
      <c r="T11" s="157" t="s">
        <v>106</v>
      </c>
      <c r="U11" s="157">
        <v>0</v>
      </c>
      <c r="V11" s="157">
        <f>ROUND(E11*U11,2)</f>
        <v>0</v>
      </c>
      <c r="W11" s="157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104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0" t="s">
        <v>98</v>
      </c>
      <c r="B12" s="161" t="s">
        <v>56</v>
      </c>
      <c r="C12" s="179" t="s">
        <v>57</v>
      </c>
      <c r="D12" s="162"/>
      <c r="E12" s="163"/>
      <c r="F12" s="164"/>
      <c r="G12" s="165">
        <f>SUMIF(AG13:AG14,"&lt;&gt;NOR",G13:G14)</f>
        <v>0</v>
      </c>
      <c r="H12" s="159"/>
      <c r="I12" s="159">
        <f>SUM(I13:I14)</f>
        <v>0</v>
      </c>
      <c r="J12" s="159"/>
      <c r="K12" s="159">
        <f>SUM(K13:K14)</f>
        <v>0</v>
      </c>
      <c r="L12" s="159"/>
      <c r="M12" s="159">
        <f>SUM(M13:M14)</f>
        <v>0</v>
      </c>
      <c r="N12" s="159"/>
      <c r="O12" s="159">
        <f>SUM(O13:O14)</f>
        <v>0</v>
      </c>
      <c r="P12" s="159"/>
      <c r="Q12" s="159">
        <f>SUM(Q13:Q14)</f>
        <v>0</v>
      </c>
      <c r="R12" s="159"/>
      <c r="S12" s="159"/>
      <c r="T12" s="159"/>
      <c r="U12" s="159"/>
      <c r="V12" s="159">
        <f>SUM(V13:V14)</f>
        <v>0</v>
      </c>
      <c r="W12" s="159"/>
      <c r="AG12" t="s">
        <v>99</v>
      </c>
    </row>
    <row r="13" spans="1:60" ht="22.5" outlineLevel="1" x14ac:dyDescent="0.2">
      <c r="A13" s="172">
        <v>3</v>
      </c>
      <c r="B13" s="173"/>
      <c r="C13" s="180" t="s">
        <v>107</v>
      </c>
      <c r="D13" s="174" t="s">
        <v>108</v>
      </c>
      <c r="E13" s="175">
        <v>1</v>
      </c>
      <c r="F13" s="176"/>
      <c r="G13" s="177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102</v>
      </c>
      <c r="T13" s="157" t="s">
        <v>106</v>
      </c>
      <c r="U13" s="157">
        <v>0</v>
      </c>
      <c r="V13" s="157">
        <f>ROUND(E13*U13,2)</f>
        <v>0</v>
      </c>
      <c r="W13" s="157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104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72">
        <v>4</v>
      </c>
      <c r="B14" s="173"/>
      <c r="C14" s="180" t="s">
        <v>109</v>
      </c>
      <c r="D14" s="174" t="s">
        <v>108</v>
      </c>
      <c r="E14" s="175">
        <v>1</v>
      </c>
      <c r="F14" s="176"/>
      <c r="G14" s="177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7"/>
      <c r="S14" s="157" t="s">
        <v>102</v>
      </c>
      <c r="T14" s="157" t="s">
        <v>106</v>
      </c>
      <c r="U14" s="157">
        <v>0</v>
      </c>
      <c r="V14" s="157">
        <f>ROUND(E14*U14,2)</f>
        <v>0</v>
      </c>
      <c r="W14" s="157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104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0" t="s">
        <v>98</v>
      </c>
      <c r="B15" s="161" t="s">
        <v>58</v>
      </c>
      <c r="C15" s="179" t="s">
        <v>59</v>
      </c>
      <c r="D15" s="162"/>
      <c r="E15" s="163"/>
      <c r="F15" s="164"/>
      <c r="G15" s="165">
        <f>SUMIF(AG16:AG26,"&lt;&gt;NOR",G16:G26)</f>
        <v>0</v>
      </c>
      <c r="H15" s="159"/>
      <c r="I15" s="159">
        <f>SUM(I16:I26)</f>
        <v>0</v>
      </c>
      <c r="J15" s="159"/>
      <c r="K15" s="159">
        <f>SUM(K16:K26)</f>
        <v>0</v>
      </c>
      <c r="L15" s="159"/>
      <c r="M15" s="159">
        <f>SUM(M16:M26)</f>
        <v>0</v>
      </c>
      <c r="N15" s="159"/>
      <c r="O15" s="159">
        <f>SUM(O16:O26)</f>
        <v>0</v>
      </c>
      <c r="P15" s="159"/>
      <c r="Q15" s="159">
        <f>SUM(Q16:Q26)</f>
        <v>0</v>
      </c>
      <c r="R15" s="159"/>
      <c r="S15" s="159"/>
      <c r="T15" s="159"/>
      <c r="U15" s="159"/>
      <c r="V15" s="159">
        <f>SUM(V16:V26)</f>
        <v>0</v>
      </c>
      <c r="W15" s="159"/>
      <c r="AG15" t="s">
        <v>99</v>
      </c>
    </row>
    <row r="16" spans="1:60" outlineLevel="1" x14ac:dyDescent="0.2">
      <c r="A16" s="172">
        <v>5</v>
      </c>
      <c r="B16" s="173"/>
      <c r="C16" s="180" t="s">
        <v>110</v>
      </c>
      <c r="D16" s="174" t="s">
        <v>101</v>
      </c>
      <c r="E16" s="175">
        <v>14</v>
      </c>
      <c r="F16" s="176"/>
      <c r="G16" s="177">
        <f t="shared" ref="G16:G26" si="0">ROUND(E16*F16,2)</f>
        <v>0</v>
      </c>
      <c r="H16" s="158"/>
      <c r="I16" s="157">
        <f t="shared" ref="I16:I26" si="1">ROUND(E16*H16,2)</f>
        <v>0</v>
      </c>
      <c r="J16" s="158"/>
      <c r="K16" s="157">
        <f t="shared" ref="K16:K26" si="2">ROUND(E16*J16,2)</f>
        <v>0</v>
      </c>
      <c r="L16" s="157">
        <v>21</v>
      </c>
      <c r="M16" s="157">
        <f t="shared" ref="M16:M26" si="3">G16*(1+L16/100)</f>
        <v>0</v>
      </c>
      <c r="N16" s="157">
        <v>0</v>
      </c>
      <c r="O16" s="157">
        <f t="shared" ref="O16:O26" si="4">ROUND(E16*N16,2)</f>
        <v>0</v>
      </c>
      <c r="P16" s="157">
        <v>0</v>
      </c>
      <c r="Q16" s="157">
        <f t="shared" ref="Q16:Q26" si="5">ROUND(E16*P16,2)</f>
        <v>0</v>
      </c>
      <c r="R16" s="157" t="s">
        <v>111</v>
      </c>
      <c r="S16" s="157" t="s">
        <v>112</v>
      </c>
      <c r="T16" s="157" t="s">
        <v>112</v>
      </c>
      <c r="U16" s="157">
        <v>0</v>
      </c>
      <c r="V16" s="157">
        <f t="shared" ref="V16:V26" si="6">ROUND(E16*U16,2)</f>
        <v>0</v>
      </c>
      <c r="W16" s="157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6</v>
      </c>
      <c r="B17" s="173"/>
      <c r="C17" s="180" t="s">
        <v>114</v>
      </c>
      <c r="D17" s="174" t="s">
        <v>115</v>
      </c>
      <c r="E17" s="175">
        <v>1</v>
      </c>
      <c r="F17" s="176"/>
      <c r="G17" s="177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7">
        <v>2.0000000000000001E-4</v>
      </c>
      <c r="O17" s="157">
        <f t="shared" si="4"/>
        <v>0</v>
      </c>
      <c r="P17" s="157">
        <v>0</v>
      </c>
      <c r="Q17" s="157">
        <f t="shared" si="5"/>
        <v>0</v>
      </c>
      <c r="R17" s="157" t="s">
        <v>111</v>
      </c>
      <c r="S17" s="157" t="s">
        <v>112</v>
      </c>
      <c r="T17" s="157" t="s">
        <v>112</v>
      </c>
      <c r="U17" s="157">
        <v>0</v>
      </c>
      <c r="V17" s="157">
        <f t="shared" si="6"/>
        <v>0</v>
      </c>
      <c r="W17" s="157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104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2">
        <v>7</v>
      </c>
      <c r="B18" s="173"/>
      <c r="C18" s="180" t="s">
        <v>116</v>
      </c>
      <c r="D18" s="174" t="s">
        <v>117</v>
      </c>
      <c r="E18" s="175">
        <v>80</v>
      </c>
      <c r="F18" s="176"/>
      <c r="G18" s="177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102</v>
      </c>
      <c r="T18" s="157" t="s">
        <v>118</v>
      </c>
      <c r="U18" s="157">
        <v>0</v>
      </c>
      <c r="V18" s="157">
        <f t="shared" si="6"/>
        <v>0</v>
      </c>
      <c r="W18" s="157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104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2">
        <v>8</v>
      </c>
      <c r="B19" s="173"/>
      <c r="C19" s="180" t="s">
        <v>119</v>
      </c>
      <c r="D19" s="174" t="s">
        <v>117</v>
      </c>
      <c r="E19" s="175">
        <v>80</v>
      </c>
      <c r="F19" s="176"/>
      <c r="G19" s="177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7">
        <v>0</v>
      </c>
      <c r="O19" s="157">
        <f t="shared" si="4"/>
        <v>0</v>
      </c>
      <c r="P19" s="157">
        <v>0</v>
      </c>
      <c r="Q19" s="157">
        <f t="shared" si="5"/>
        <v>0</v>
      </c>
      <c r="R19" s="157"/>
      <c r="S19" s="157" t="s">
        <v>102</v>
      </c>
      <c r="T19" s="157" t="s">
        <v>106</v>
      </c>
      <c r="U19" s="157">
        <v>0</v>
      </c>
      <c r="V19" s="157">
        <f t="shared" si="6"/>
        <v>0</v>
      </c>
      <c r="W19" s="157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104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2">
        <v>9</v>
      </c>
      <c r="B20" s="173"/>
      <c r="C20" s="180" t="s">
        <v>120</v>
      </c>
      <c r="D20" s="174" t="s">
        <v>117</v>
      </c>
      <c r="E20" s="175">
        <v>80</v>
      </c>
      <c r="F20" s="176"/>
      <c r="G20" s="177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7">
        <v>0</v>
      </c>
      <c r="O20" s="157">
        <f t="shared" si="4"/>
        <v>0</v>
      </c>
      <c r="P20" s="157">
        <v>0</v>
      </c>
      <c r="Q20" s="157">
        <f t="shared" si="5"/>
        <v>0</v>
      </c>
      <c r="R20" s="157"/>
      <c r="S20" s="157" t="s">
        <v>102</v>
      </c>
      <c r="T20" s="157" t="s">
        <v>118</v>
      </c>
      <c r="U20" s="157">
        <v>0</v>
      </c>
      <c r="V20" s="157">
        <f t="shared" si="6"/>
        <v>0</v>
      </c>
      <c r="W20" s="157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104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2">
        <v>10</v>
      </c>
      <c r="B21" s="173"/>
      <c r="C21" s="180" t="s">
        <v>121</v>
      </c>
      <c r="D21" s="174" t="s">
        <v>122</v>
      </c>
      <c r="E21" s="175">
        <v>10</v>
      </c>
      <c r="F21" s="176"/>
      <c r="G21" s="177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7">
        <v>6.0000000000000002E-5</v>
      </c>
      <c r="O21" s="157">
        <f t="shared" si="4"/>
        <v>0</v>
      </c>
      <c r="P21" s="157">
        <v>0</v>
      </c>
      <c r="Q21" s="157">
        <f t="shared" si="5"/>
        <v>0</v>
      </c>
      <c r="R21" s="157" t="s">
        <v>111</v>
      </c>
      <c r="S21" s="157" t="s">
        <v>112</v>
      </c>
      <c r="T21" s="157" t="s">
        <v>123</v>
      </c>
      <c r="U21" s="157">
        <v>0</v>
      </c>
      <c r="V21" s="157">
        <f t="shared" si="6"/>
        <v>0</v>
      </c>
      <c r="W21" s="157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104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2">
        <v>11</v>
      </c>
      <c r="B22" s="173"/>
      <c r="C22" s="180" t="s">
        <v>124</v>
      </c>
      <c r="D22" s="174" t="s">
        <v>122</v>
      </c>
      <c r="E22" s="175">
        <v>10</v>
      </c>
      <c r="F22" s="176"/>
      <c r="G22" s="177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7">
        <v>1.6000000000000001E-4</v>
      </c>
      <c r="O22" s="157">
        <f t="shared" si="4"/>
        <v>0</v>
      </c>
      <c r="P22" s="157">
        <v>0</v>
      </c>
      <c r="Q22" s="157">
        <f t="shared" si="5"/>
        <v>0</v>
      </c>
      <c r="R22" s="157" t="s">
        <v>111</v>
      </c>
      <c r="S22" s="157" t="s">
        <v>112</v>
      </c>
      <c r="T22" s="157" t="s">
        <v>125</v>
      </c>
      <c r="U22" s="157">
        <v>0</v>
      </c>
      <c r="V22" s="157">
        <f t="shared" si="6"/>
        <v>0</v>
      </c>
      <c r="W22" s="157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104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2">
        <v>12</v>
      </c>
      <c r="B23" s="173"/>
      <c r="C23" s="180" t="s">
        <v>126</v>
      </c>
      <c r="D23" s="174" t="s">
        <v>115</v>
      </c>
      <c r="E23" s="175">
        <v>160</v>
      </c>
      <c r="F23" s="176"/>
      <c r="G23" s="177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 t="s">
        <v>111</v>
      </c>
      <c r="S23" s="157" t="s">
        <v>112</v>
      </c>
      <c r="T23" s="157" t="s">
        <v>127</v>
      </c>
      <c r="U23" s="157">
        <v>0</v>
      </c>
      <c r="V23" s="157">
        <f t="shared" si="6"/>
        <v>0</v>
      </c>
      <c r="W23" s="157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104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2">
        <v>13</v>
      </c>
      <c r="B24" s="173"/>
      <c r="C24" s="180" t="s">
        <v>128</v>
      </c>
      <c r="D24" s="174" t="s">
        <v>101</v>
      </c>
      <c r="E24" s="175">
        <v>5</v>
      </c>
      <c r="F24" s="176"/>
      <c r="G24" s="177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/>
      <c r="S24" s="157" t="s">
        <v>102</v>
      </c>
      <c r="T24" s="157" t="s">
        <v>106</v>
      </c>
      <c r="U24" s="157">
        <v>0</v>
      </c>
      <c r="V24" s="157">
        <f t="shared" si="6"/>
        <v>0</v>
      </c>
      <c r="W24" s="157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72">
        <v>14</v>
      </c>
      <c r="B25" s="173"/>
      <c r="C25" s="180" t="s">
        <v>129</v>
      </c>
      <c r="D25" s="174" t="s">
        <v>117</v>
      </c>
      <c r="E25" s="175">
        <v>50</v>
      </c>
      <c r="F25" s="176"/>
      <c r="G25" s="177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7">
        <v>2E-3</v>
      </c>
      <c r="O25" s="157">
        <v>0</v>
      </c>
      <c r="P25" s="157">
        <v>0</v>
      </c>
      <c r="Q25" s="157">
        <f t="shared" si="5"/>
        <v>0</v>
      </c>
      <c r="R25" s="157"/>
      <c r="S25" s="157" t="s">
        <v>102</v>
      </c>
      <c r="T25" s="157" t="s">
        <v>106</v>
      </c>
      <c r="U25" s="157">
        <v>0</v>
      </c>
      <c r="V25" s="157">
        <f t="shared" si="6"/>
        <v>0</v>
      </c>
      <c r="W25" s="157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104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2">
        <v>15</v>
      </c>
      <c r="B26" s="173"/>
      <c r="C26" s="180" t="s">
        <v>130</v>
      </c>
      <c r="D26" s="174" t="s">
        <v>108</v>
      </c>
      <c r="E26" s="175">
        <v>1</v>
      </c>
      <c r="F26" s="176"/>
      <c r="G26" s="177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7">
        <v>0</v>
      </c>
      <c r="O26" s="157">
        <f t="shared" si="4"/>
        <v>0</v>
      </c>
      <c r="P26" s="157">
        <v>0</v>
      </c>
      <c r="Q26" s="157">
        <f t="shared" si="5"/>
        <v>0</v>
      </c>
      <c r="R26" s="157"/>
      <c r="S26" s="157" t="s">
        <v>102</v>
      </c>
      <c r="T26" s="157" t="s">
        <v>106</v>
      </c>
      <c r="U26" s="157">
        <v>0</v>
      </c>
      <c r="V26" s="157">
        <f t="shared" si="6"/>
        <v>0</v>
      </c>
      <c r="W26" s="157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131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60" t="s">
        <v>98</v>
      </c>
      <c r="B27" s="161" t="s">
        <v>60</v>
      </c>
      <c r="C27" s="179" t="s">
        <v>61</v>
      </c>
      <c r="D27" s="162"/>
      <c r="E27" s="163"/>
      <c r="F27" s="164"/>
      <c r="G27" s="165">
        <f>SUMIF(AG28:AG41,"&lt;&gt;NOR",G28:G41)</f>
        <v>0</v>
      </c>
      <c r="H27" s="159"/>
      <c r="I27" s="159">
        <f>SUM(I28:I41)</f>
        <v>0</v>
      </c>
      <c r="J27" s="159"/>
      <c r="K27" s="159">
        <f>SUM(K28:K41)</f>
        <v>0</v>
      </c>
      <c r="L27" s="159"/>
      <c r="M27" s="159">
        <f>SUM(M28:M41)</f>
        <v>0</v>
      </c>
      <c r="N27" s="159"/>
      <c r="O27" s="159">
        <f>SUM(O28:O41)</f>
        <v>0</v>
      </c>
      <c r="P27" s="159"/>
      <c r="Q27" s="159">
        <f>SUM(Q28:Q41)</f>
        <v>0</v>
      </c>
      <c r="R27" s="159"/>
      <c r="S27" s="159"/>
      <c r="T27" s="159"/>
      <c r="U27" s="159"/>
      <c r="V27" s="159">
        <f>SUM(V28:V41)</f>
        <v>0</v>
      </c>
      <c r="W27" s="159"/>
      <c r="AG27" t="s">
        <v>99</v>
      </c>
    </row>
    <row r="28" spans="1:60" outlineLevel="1" x14ac:dyDescent="0.2">
      <c r="A28" s="172">
        <v>16</v>
      </c>
      <c r="B28" s="173"/>
      <c r="C28" s="180" t="s">
        <v>132</v>
      </c>
      <c r="D28" s="174" t="s">
        <v>122</v>
      </c>
      <c r="E28" s="175">
        <v>10</v>
      </c>
      <c r="F28" s="176"/>
      <c r="G28" s="177">
        <f t="shared" ref="G28:G41" si="7">ROUND(E28*F28,2)</f>
        <v>0</v>
      </c>
      <c r="H28" s="158"/>
      <c r="I28" s="157">
        <f t="shared" ref="I28:I41" si="8">ROUND(E28*H28,2)</f>
        <v>0</v>
      </c>
      <c r="J28" s="158"/>
      <c r="K28" s="157">
        <f t="shared" ref="K28:K41" si="9">ROUND(E28*J28,2)</f>
        <v>0</v>
      </c>
      <c r="L28" s="157">
        <v>21</v>
      </c>
      <c r="M28" s="157">
        <f t="shared" ref="M28:M41" si="10">G28*(1+L28/100)</f>
        <v>0</v>
      </c>
      <c r="N28" s="157">
        <v>0</v>
      </c>
      <c r="O28" s="157">
        <f t="shared" ref="O28:O41" si="11">ROUND(E28*N28,2)</f>
        <v>0</v>
      </c>
      <c r="P28" s="157">
        <v>0</v>
      </c>
      <c r="Q28" s="157">
        <f t="shared" ref="Q28:Q41" si="12">ROUND(E28*P28,2)</f>
        <v>0</v>
      </c>
      <c r="R28" s="157"/>
      <c r="S28" s="157" t="s">
        <v>112</v>
      </c>
      <c r="T28" s="157" t="s">
        <v>112</v>
      </c>
      <c r="U28" s="157">
        <v>8.2170000000000007E-2</v>
      </c>
      <c r="V28" s="157">
        <v>0</v>
      </c>
      <c r="W28" s="157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133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2">
        <v>17</v>
      </c>
      <c r="B29" s="173"/>
      <c r="C29" s="180" t="s">
        <v>134</v>
      </c>
      <c r="D29" s="174" t="s">
        <v>115</v>
      </c>
      <c r="E29" s="175">
        <v>1</v>
      </c>
      <c r="F29" s="176"/>
      <c r="G29" s="177">
        <f t="shared" si="7"/>
        <v>0</v>
      </c>
      <c r="H29" s="158"/>
      <c r="I29" s="157">
        <f t="shared" si="8"/>
        <v>0</v>
      </c>
      <c r="J29" s="158"/>
      <c r="K29" s="157">
        <f t="shared" si="9"/>
        <v>0</v>
      </c>
      <c r="L29" s="157">
        <v>21</v>
      </c>
      <c r="M29" s="157">
        <f t="shared" si="10"/>
        <v>0</v>
      </c>
      <c r="N29" s="157">
        <v>0</v>
      </c>
      <c r="O29" s="157">
        <f t="shared" si="11"/>
        <v>0</v>
      </c>
      <c r="P29" s="157">
        <v>0</v>
      </c>
      <c r="Q29" s="157">
        <f t="shared" si="12"/>
        <v>0</v>
      </c>
      <c r="R29" s="157"/>
      <c r="S29" s="157" t="s">
        <v>102</v>
      </c>
      <c r="T29" s="157" t="s">
        <v>106</v>
      </c>
      <c r="U29" s="157">
        <v>0</v>
      </c>
      <c r="V29" s="157">
        <f t="shared" ref="V29:V41" si="13">ROUND(E29*U29,2)</f>
        <v>0</v>
      </c>
      <c r="W29" s="157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104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 x14ac:dyDescent="0.2">
      <c r="A30" s="172">
        <v>18</v>
      </c>
      <c r="B30" s="173"/>
      <c r="C30" s="180" t="s">
        <v>135</v>
      </c>
      <c r="D30" s="174" t="s">
        <v>122</v>
      </c>
      <c r="E30" s="175">
        <v>50</v>
      </c>
      <c r="F30" s="176"/>
      <c r="G30" s="177">
        <f t="shared" si="7"/>
        <v>0</v>
      </c>
      <c r="H30" s="158"/>
      <c r="I30" s="157">
        <f t="shared" si="8"/>
        <v>0</v>
      </c>
      <c r="J30" s="158"/>
      <c r="K30" s="157">
        <f t="shared" si="9"/>
        <v>0</v>
      </c>
      <c r="L30" s="157">
        <v>21</v>
      </c>
      <c r="M30" s="157">
        <f t="shared" si="10"/>
        <v>0</v>
      </c>
      <c r="N30" s="157">
        <v>0</v>
      </c>
      <c r="O30" s="157">
        <f t="shared" si="11"/>
        <v>0</v>
      </c>
      <c r="P30" s="157">
        <v>0</v>
      </c>
      <c r="Q30" s="157">
        <f t="shared" si="12"/>
        <v>0</v>
      </c>
      <c r="R30" s="157"/>
      <c r="S30" s="157" t="s">
        <v>112</v>
      </c>
      <c r="T30" s="157" t="s">
        <v>125</v>
      </c>
      <c r="U30" s="157">
        <v>0.57950000000000002</v>
      </c>
      <c r="V30" s="157">
        <v>0</v>
      </c>
      <c r="W30" s="157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133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2">
        <v>19</v>
      </c>
      <c r="B31" s="173"/>
      <c r="C31" s="180" t="s">
        <v>136</v>
      </c>
      <c r="D31" s="174" t="s">
        <v>101</v>
      </c>
      <c r="E31" s="175">
        <v>14</v>
      </c>
      <c r="F31" s="176"/>
      <c r="G31" s="177">
        <f t="shared" si="7"/>
        <v>0</v>
      </c>
      <c r="H31" s="158"/>
      <c r="I31" s="157">
        <f t="shared" si="8"/>
        <v>0</v>
      </c>
      <c r="J31" s="158"/>
      <c r="K31" s="157">
        <f t="shared" si="9"/>
        <v>0</v>
      </c>
      <c r="L31" s="157">
        <v>21</v>
      </c>
      <c r="M31" s="157">
        <f t="shared" si="10"/>
        <v>0</v>
      </c>
      <c r="N31" s="157">
        <v>0</v>
      </c>
      <c r="O31" s="157">
        <f t="shared" si="11"/>
        <v>0</v>
      </c>
      <c r="P31" s="157">
        <v>0</v>
      </c>
      <c r="Q31" s="157">
        <f t="shared" si="12"/>
        <v>0</v>
      </c>
      <c r="R31" s="157"/>
      <c r="S31" s="157" t="s">
        <v>112</v>
      </c>
      <c r="T31" s="157" t="s">
        <v>112</v>
      </c>
      <c r="U31" s="157">
        <v>5.0500000000000003E-2</v>
      </c>
      <c r="V31" s="157">
        <v>0</v>
      </c>
      <c r="W31" s="157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137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2">
        <v>20</v>
      </c>
      <c r="B32" s="173"/>
      <c r="C32" s="180" t="s">
        <v>138</v>
      </c>
      <c r="D32" s="174" t="s">
        <v>101</v>
      </c>
      <c r="E32" s="175">
        <v>5</v>
      </c>
      <c r="F32" s="176"/>
      <c r="G32" s="177">
        <f t="shared" si="7"/>
        <v>0</v>
      </c>
      <c r="H32" s="158"/>
      <c r="I32" s="157">
        <f t="shared" si="8"/>
        <v>0</v>
      </c>
      <c r="J32" s="158"/>
      <c r="K32" s="157">
        <f t="shared" si="9"/>
        <v>0</v>
      </c>
      <c r="L32" s="157">
        <v>21</v>
      </c>
      <c r="M32" s="157">
        <f t="shared" si="10"/>
        <v>0</v>
      </c>
      <c r="N32" s="157">
        <v>0</v>
      </c>
      <c r="O32" s="157">
        <f t="shared" si="11"/>
        <v>0</v>
      </c>
      <c r="P32" s="157">
        <v>0</v>
      </c>
      <c r="Q32" s="157">
        <f t="shared" si="12"/>
        <v>0</v>
      </c>
      <c r="R32" s="157"/>
      <c r="S32" s="157" t="s">
        <v>123</v>
      </c>
      <c r="T32" s="157" t="s">
        <v>106</v>
      </c>
      <c r="U32" s="157">
        <v>0</v>
      </c>
      <c r="V32" s="157">
        <v>0</v>
      </c>
      <c r="W32" s="157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137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72">
        <v>21</v>
      </c>
      <c r="B33" s="173"/>
      <c r="C33" s="180" t="s">
        <v>139</v>
      </c>
      <c r="D33" s="174" t="s">
        <v>122</v>
      </c>
      <c r="E33" s="175">
        <v>180</v>
      </c>
      <c r="F33" s="176"/>
      <c r="G33" s="177">
        <f t="shared" si="7"/>
        <v>0</v>
      </c>
      <c r="H33" s="158"/>
      <c r="I33" s="157">
        <f t="shared" si="8"/>
        <v>0</v>
      </c>
      <c r="J33" s="158"/>
      <c r="K33" s="157">
        <f t="shared" si="9"/>
        <v>0</v>
      </c>
      <c r="L33" s="157">
        <v>21</v>
      </c>
      <c r="M33" s="157">
        <f t="shared" si="10"/>
        <v>0</v>
      </c>
      <c r="N33" s="157">
        <v>0</v>
      </c>
      <c r="O33" s="157">
        <f t="shared" si="11"/>
        <v>0</v>
      </c>
      <c r="P33" s="157">
        <v>0</v>
      </c>
      <c r="Q33" s="157">
        <f t="shared" si="12"/>
        <v>0</v>
      </c>
      <c r="R33" s="157"/>
      <c r="S33" s="157" t="s">
        <v>112</v>
      </c>
      <c r="T33" s="157" t="s">
        <v>112</v>
      </c>
      <c r="U33" s="157">
        <v>5.3330000000000002E-2</v>
      </c>
      <c r="V33" s="157">
        <v>0</v>
      </c>
      <c r="W33" s="157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133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1" x14ac:dyDescent="0.2">
      <c r="A34" s="172">
        <v>22</v>
      </c>
      <c r="B34" s="173"/>
      <c r="C34" s="180" t="s">
        <v>140</v>
      </c>
      <c r="D34" s="174" t="s">
        <v>122</v>
      </c>
      <c r="E34" s="175">
        <v>60</v>
      </c>
      <c r="F34" s="176"/>
      <c r="G34" s="177">
        <f t="shared" si="7"/>
        <v>0</v>
      </c>
      <c r="H34" s="158"/>
      <c r="I34" s="157">
        <f t="shared" si="8"/>
        <v>0</v>
      </c>
      <c r="J34" s="158"/>
      <c r="K34" s="157">
        <f t="shared" si="9"/>
        <v>0</v>
      </c>
      <c r="L34" s="157">
        <v>21</v>
      </c>
      <c r="M34" s="157">
        <f t="shared" si="10"/>
        <v>0</v>
      </c>
      <c r="N34" s="157">
        <v>0</v>
      </c>
      <c r="O34" s="157">
        <f t="shared" si="11"/>
        <v>0</v>
      </c>
      <c r="P34" s="157">
        <v>0</v>
      </c>
      <c r="Q34" s="157">
        <f t="shared" si="12"/>
        <v>0</v>
      </c>
      <c r="R34" s="157"/>
      <c r="S34" s="157" t="s">
        <v>112</v>
      </c>
      <c r="T34" s="157" t="s">
        <v>112</v>
      </c>
      <c r="U34" s="157">
        <v>0.1595</v>
      </c>
      <c r="V34" s="157">
        <v>0</v>
      </c>
      <c r="W34" s="157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133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2">
        <v>23</v>
      </c>
      <c r="B35" s="173"/>
      <c r="C35" s="180" t="s">
        <v>141</v>
      </c>
      <c r="D35" s="174" t="s">
        <v>101</v>
      </c>
      <c r="E35" s="175">
        <v>14</v>
      </c>
      <c r="F35" s="176"/>
      <c r="G35" s="177">
        <f t="shared" si="7"/>
        <v>0</v>
      </c>
      <c r="H35" s="158"/>
      <c r="I35" s="157">
        <f t="shared" si="8"/>
        <v>0</v>
      </c>
      <c r="J35" s="158"/>
      <c r="K35" s="157">
        <f t="shared" si="9"/>
        <v>0</v>
      </c>
      <c r="L35" s="157">
        <v>21</v>
      </c>
      <c r="M35" s="157">
        <f t="shared" si="10"/>
        <v>0</v>
      </c>
      <c r="N35" s="157">
        <v>0</v>
      </c>
      <c r="O35" s="157">
        <f t="shared" si="11"/>
        <v>0</v>
      </c>
      <c r="P35" s="157">
        <v>0</v>
      </c>
      <c r="Q35" s="157">
        <f t="shared" si="12"/>
        <v>0</v>
      </c>
      <c r="R35" s="157"/>
      <c r="S35" s="157" t="s">
        <v>112</v>
      </c>
      <c r="T35" s="157" t="s">
        <v>112</v>
      </c>
      <c r="U35" s="157">
        <v>2.5000000000000001E-2</v>
      </c>
      <c r="V35" s="157">
        <v>0</v>
      </c>
      <c r="W35" s="157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133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72">
        <v>24</v>
      </c>
      <c r="B36" s="173"/>
      <c r="C36" s="180" t="s">
        <v>142</v>
      </c>
      <c r="D36" s="174" t="s">
        <v>101</v>
      </c>
      <c r="E36" s="175">
        <v>5</v>
      </c>
      <c r="F36" s="176"/>
      <c r="G36" s="177">
        <f t="shared" si="7"/>
        <v>0</v>
      </c>
      <c r="H36" s="158"/>
      <c r="I36" s="157">
        <f t="shared" si="8"/>
        <v>0</v>
      </c>
      <c r="J36" s="158"/>
      <c r="K36" s="157">
        <f t="shared" si="9"/>
        <v>0</v>
      </c>
      <c r="L36" s="157">
        <v>21</v>
      </c>
      <c r="M36" s="157">
        <f t="shared" si="10"/>
        <v>0</v>
      </c>
      <c r="N36" s="157">
        <v>3.7599999999999999E-3</v>
      </c>
      <c r="O36" s="157">
        <v>0</v>
      </c>
      <c r="P36" s="157">
        <v>0</v>
      </c>
      <c r="Q36" s="157">
        <f t="shared" si="12"/>
        <v>0</v>
      </c>
      <c r="R36" s="157"/>
      <c r="S36" s="157" t="s">
        <v>112</v>
      </c>
      <c r="T36" s="157" t="s">
        <v>106</v>
      </c>
      <c r="U36" s="157">
        <v>0</v>
      </c>
      <c r="V36" s="157">
        <v>0</v>
      </c>
      <c r="W36" s="157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137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2">
        <v>25</v>
      </c>
      <c r="B37" s="173"/>
      <c r="C37" s="180" t="s">
        <v>143</v>
      </c>
      <c r="D37" s="174" t="s">
        <v>122</v>
      </c>
      <c r="E37" s="175">
        <v>10</v>
      </c>
      <c r="F37" s="176"/>
      <c r="G37" s="177">
        <f t="shared" si="7"/>
        <v>0</v>
      </c>
      <c r="H37" s="158"/>
      <c r="I37" s="157">
        <f t="shared" si="8"/>
        <v>0</v>
      </c>
      <c r="J37" s="158"/>
      <c r="K37" s="157">
        <f t="shared" si="9"/>
        <v>0</v>
      </c>
      <c r="L37" s="157">
        <v>21</v>
      </c>
      <c r="M37" s="157">
        <f t="shared" si="10"/>
        <v>0</v>
      </c>
      <c r="N37" s="157">
        <v>0</v>
      </c>
      <c r="O37" s="157">
        <f t="shared" si="11"/>
        <v>0</v>
      </c>
      <c r="P37" s="157">
        <v>0</v>
      </c>
      <c r="Q37" s="157">
        <f t="shared" si="12"/>
        <v>0</v>
      </c>
      <c r="R37" s="157"/>
      <c r="S37" s="157" t="s">
        <v>102</v>
      </c>
      <c r="T37" s="157" t="s">
        <v>106</v>
      </c>
      <c r="U37" s="157">
        <v>0</v>
      </c>
      <c r="V37" s="157">
        <v>0</v>
      </c>
      <c r="W37" s="157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144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2">
        <v>26</v>
      </c>
      <c r="B38" s="173"/>
      <c r="C38" s="180" t="s">
        <v>145</v>
      </c>
      <c r="D38" s="174" t="s">
        <v>115</v>
      </c>
      <c r="E38" s="175">
        <v>1</v>
      </c>
      <c r="F38" s="176"/>
      <c r="G38" s="177">
        <f t="shared" si="7"/>
        <v>0</v>
      </c>
      <c r="H38" s="158"/>
      <c r="I38" s="157">
        <f t="shared" si="8"/>
        <v>0</v>
      </c>
      <c r="J38" s="158"/>
      <c r="K38" s="157">
        <f t="shared" si="9"/>
        <v>0</v>
      </c>
      <c r="L38" s="157">
        <v>21</v>
      </c>
      <c r="M38" s="157">
        <f t="shared" si="10"/>
        <v>0</v>
      </c>
      <c r="N38" s="157">
        <v>0</v>
      </c>
      <c r="O38" s="157">
        <f t="shared" si="11"/>
        <v>0</v>
      </c>
      <c r="P38" s="157">
        <v>0</v>
      </c>
      <c r="Q38" s="157">
        <f t="shared" si="12"/>
        <v>0</v>
      </c>
      <c r="R38" s="157"/>
      <c r="S38" s="157" t="s">
        <v>102</v>
      </c>
      <c r="T38" s="157" t="s">
        <v>106</v>
      </c>
      <c r="U38" s="157">
        <v>0</v>
      </c>
      <c r="V38" s="157">
        <v>0</v>
      </c>
      <c r="W38" s="157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133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2">
        <v>27</v>
      </c>
      <c r="B39" s="173"/>
      <c r="C39" s="180" t="s">
        <v>146</v>
      </c>
      <c r="D39" s="174" t="s">
        <v>101</v>
      </c>
      <c r="E39" s="175">
        <v>2</v>
      </c>
      <c r="F39" s="176"/>
      <c r="G39" s="177">
        <f t="shared" si="7"/>
        <v>0</v>
      </c>
      <c r="H39" s="158"/>
      <c r="I39" s="157">
        <f t="shared" si="8"/>
        <v>0</v>
      </c>
      <c r="J39" s="158"/>
      <c r="K39" s="157">
        <f t="shared" si="9"/>
        <v>0</v>
      </c>
      <c r="L39" s="157">
        <v>21</v>
      </c>
      <c r="M39" s="157">
        <f t="shared" si="10"/>
        <v>0</v>
      </c>
      <c r="N39" s="157">
        <v>0</v>
      </c>
      <c r="O39" s="157">
        <f t="shared" si="11"/>
        <v>0</v>
      </c>
      <c r="P39" s="157">
        <v>0</v>
      </c>
      <c r="Q39" s="157">
        <f t="shared" si="12"/>
        <v>0</v>
      </c>
      <c r="R39" s="157"/>
      <c r="S39" s="157" t="s">
        <v>102</v>
      </c>
      <c r="T39" s="157" t="s">
        <v>147</v>
      </c>
      <c r="U39" s="157">
        <v>0</v>
      </c>
      <c r="V39" s="157">
        <v>0</v>
      </c>
      <c r="W39" s="157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133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2">
        <v>28</v>
      </c>
      <c r="B40" s="173"/>
      <c r="C40" s="180" t="s">
        <v>148</v>
      </c>
      <c r="D40" s="174" t="s">
        <v>101</v>
      </c>
      <c r="E40" s="175">
        <v>1</v>
      </c>
      <c r="F40" s="176"/>
      <c r="G40" s="177">
        <f t="shared" si="7"/>
        <v>0</v>
      </c>
      <c r="H40" s="158"/>
      <c r="I40" s="157">
        <f t="shared" si="8"/>
        <v>0</v>
      </c>
      <c r="J40" s="158"/>
      <c r="K40" s="157">
        <f t="shared" si="9"/>
        <v>0</v>
      </c>
      <c r="L40" s="157">
        <v>21</v>
      </c>
      <c r="M40" s="157">
        <f t="shared" si="10"/>
        <v>0</v>
      </c>
      <c r="N40" s="157">
        <v>0</v>
      </c>
      <c r="O40" s="157">
        <f t="shared" si="11"/>
        <v>0</v>
      </c>
      <c r="P40" s="157">
        <v>0</v>
      </c>
      <c r="Q40" s="157">
        <f t="shared" si="12"/>
        <v>0</v>
      </c>
      <c r="R40" s="157"/>
      <c r="S40" s="157" t="s">
        <v>102</v>
      </c>
      <c r="T40" s="157" t="s">
        <v>147</v>
      </c>
      <c r="U40" s="157">
        <v>0</v>
      </c>
      <c r="V40" s="157">
        <v>0</v>
      </c>
      <c r="W40" s="157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133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2">
        <v>29</v>
      </c>
      <c r="B41" s="173"/>
      <c r="C41" s="180" t="s">
        <v>149</v>
      </c>
      <c r="D41" s="174" t="s">
        <v>101</v>
      </c>
      <c r="E41" s="175">
        <v>1</v>
      </c>
      <c r="F41" s="176"/>
      <c r="G41" s="177">
        <f t="shared" si="7"/>
        <v>0</v>
      </c>
      <c r="H41" s="158"/>
      <c r="I41" s="157">
        <f t="shared" si="8"/>
        <v>0</v>
      </c>
      <c r="J41" s="158"/>
      <c r="K41" s="157">
        <f t="shared" si="9"/>
        <v>0</v>
      </c>
      <c r="L41" s="157">
        <v>21</v>
      </c>
      <c r="M41" s="157">
        <f t="shared" si="10"/>
        <v>0</v>
      </c>
      <c r="N41" s="157">
        <v>0</v>
      </c>
      <c r="O41" s="157">
        <f t="shared" si="11"/>
        <v>0</v>
      </c>
      <c r="P41" s="157">
        <v>0</v>
      </c>
      <c r="Q41" s="157">
        <f t="shared" si="12"/>
        <v>0</v>
      </c>
      <c r="R41" s="157"/>
      <c r="S41" s="157" t="s">
        <v>102</v>
      </c>
      <c r="T41" s="157" t="s">
        <v>106</v>
      </c>
      <c r="U41" s="157">
        <v>0</v>
      </c>
      <c r="V41" s="157">
        <f t="shared" si="13"/>
        <v>0</v>
      </c>
      <c r="W41" s="157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133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">
      <c r="A42" s="160" t="s">
        <v>98</v>
      </c>
      <c r="B42" s="161" t="s">
        <v>62</v>
      </c>
      <c r="C42" s="179" t="s">
        <v>63</v>
      </c>
      <c r="D42" s="162"/>
      <c r="E42" s="163"/>
      <c r="F42" s="164"/>
      <c r="G42" s="165">
        <f>SUMIF(AG43:AG45,"&lt;&gt;NOR",G43:G45)</f>
        <v>0</v>
      </c>
      <c r="H42" s="159"/>
      <c r="I42" s="159">
        <f>SUM(I43:I45)</f>
        <v>0</v>
      </c>
      <c r="J42" s="159"/>
      <c r="K42" s="159">
        <f>SUM(K43:K45)</f>
        <v>0</v>
      </c>
      <c r="L42" s="159"/>
      <c r="M42" s="159">
        <f>SUM(M43:M45)</f>
        <v>0</v>
      </c>
      <c r="N42" s="159"/>
      <c r="O42" s="159">
        <f>SUM(O43:O45)</f>
        <v>0</v>
      </c>
      <c r="P42" s="159"/>
      <c r="Q42" s="159">
        <f>SUM(Q43:Q45)</f>
        <v>0</v>
      </c>
      <c r="R42" s="159"/>
      <c r="S42" s="159"/>
      <c r="T42" s="159"/>
      <c r="U42" s="159"/>
      <c r="V42" s="159">
        <f>SUM(V43:V45)</f>
        <v>0</v>
      </c>
      <c r="W42" s="159"/>
      <c r="AG42" t="s">
        <v>99</v>
      </c>
    </row>
    <row r="43" spans="1:60" outlineLevel="1" x14ac:dyDescent="0.2">
      <c r="A43" s="172">
        <v>30</v>
      </c>
      <c r="B43" s="173"/>
      <c r="C43" s="180" t="s">
        <v>150</v>
      </c>
      <c r="D43" s="174" t="s">
        <v>151</v>
      </c>
      <c r="E43" s="175">
        <v>4</v>
      </c>
      <c r="F43" s="176"/>
      <c r="G43" s="177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7"/>
      <c r="S43" s="157" t="s">
        <v>102</v>
      </c>
      <c r="T43" s="157" t="s">
        <v>106</v>
      </c>
      <c r="U43" s="157">
        <v>0</v>
      </c>
      <c r="V43" s="157">
        <f>ROUND(E43*U43,2)</f>
        <v>0</v>
      </c>
      <c r="W43" s="157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2">
        <v>31</v>
      </c>
      <c r="B44" s="173"/>
      <c r="C44" s="180" t="s">
        <v>153</v>
      </c>
      <c r="D44" s="174" t="s">
        <v>151</v>
      </c>
      <c r="E44" s="175">
        <v>2</v>
      </c>
      <c r="F44" s="176"/>
      <c r="G44" s="177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7"/>
      <c r="S44" s="157" t="s">
        <v>102</v>
      </c>
      <c r="T44" s="157" t="s">
        <v>106</v>
      </c>
      <c r="U44" s="157">
        <v>0</v>
      </c>
      <c r="V44" s="157">
        <f>ROUND(E44*U44,2)</f>
        <v>0</v>
      </c>
      <c r="W44" s="157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152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2">
        <v>32</v>
      </c>
      <c r="B45" s="173"/>
      <c r="C45" s="180" t="s">
        <v>154</v>
      </c>
      <c r="D45" s="174" t="s">
        <v>155</v>
      </c>
      <c r="E45" s="175">
        <v>4</v>
      </c>
      <c r="F45" s="176"/>
      <c r="G45" s="177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7"/>
      <c r="S45" s="157" t="s">
        <v>102</v>
      </c>
      <c r="T45" s="157" t="s">
        <v>106</v>
      </c>
      <c r="U45" s="157">
        <v>0</v>
      </c>
      <c r="V45" s="157">
        <v>0</v>
      </c>
      <c r="W45" s="157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0" t="s">
        <v>98</v>
      </c>
      <c r="B46" s="161" t="s">
        <v>64</v>
      </c>
      <c r="C46" s="179" t="s">
        <v>65</v>
      </c>
      <c r="D46" s="162"/>
      <c r="E46" s="163"/>
      <c r="F46" s="164"/>
      <c r="G46" s="165">
        <f>SUMIF(AG47:AG47,"&lt;&gt;NOR",G47:G47)</f>
        <v>0</v>
      </c>
      <c r="H46" s="159"/>
      <c r="I46" s="159">
        <f>SUM(I47:I47)</f>
        <v>0</v>
      </c>
      <c r="J46" s="159"/>
      <c r="K46" s="159">
        <f>SUM(K47:K47)</f>
        <v>0</v>
      </c>
      <c r="L46" s="159"/>
      <c r="M46" s="159">
        <f>SUM(M47:M47)</f>
        <v>0</v>
      </c>
      <c r="N46" s="159"/>
      <c r="O46" s="159">
        <f>SUM(O47:O47)</f>
        <v>0</v>
      </c>
      <c r="P46" s="159"/>
      <c r="Q46" s="159">
        <f>SUM(Q47:Q47)</f>
        <v>0</v>
      </c>
      <c r="R46" s="159"/>
      <c r="S46" s="159"/>
      <c r="T46" s="159"/>
      <c r="U46" s="159"/>
      <c r="V46" s="159">
        <f>SUM(V47:V47)</f>
        <v>0</v>
      </c>
      <c r="W46" s="159"/>
      <c r="AG46" t="s">
        <v>99</v>
      </c>
    </row>
    <row r="47" spans="1:60" outlineLevel="1" x14ac:dyDescent="0.2">
      <c r="A47" s="172">
        <v>33</v>
      </c>
      <c r="B47" s="173"/>
      <c r="C47" s="180" t="s">
        <v>157</v>
      </c>
      <c r="D47" s="174" t="s">
        <v>158</v>
      </c>
      <c r="E47" s="175">
        <v>15</v>
      </c>
      <c r="F47" s="176"/>
      <c r="G47" s="177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7"/>
      <c r="S47" s="157" t="s">
        <v>102</v>
      </c>
      <c r="T47" s="157" t="s">
        <v>106</v>
      </c>
      <c r="U47" s="157">
        <v>0</v>
      </c>
      <c r="V47" s="157">
        <v>0</v>
      </c>
      <c r="W47" s="157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133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0" t="s">
        <v>98</v>
      </c>
      <c r="B48" s="161" t="s">
        <v>66</v>
      </c>
      <c r="C48" s="179" t="s">
        <v>67</v>
      </c>
      <c r="D48" s="162"/>
      <c r="E48" s="163"/>
      <c r="F48" s="164"/>
      <c r="G48" s="165">
        <f>SUMIF(AG49:AG52,"&lt;&gt;NOR",G49:G52)</f>
        <v>0</v>
      </c>
      <c r="H48" s="159"/>
      <c r="I48" s="159">
        <f>SUM(I49:I52)</f>
        <v>0</v>
      </c>
      <c r="J48" s="159"/>
      <c r="K48" s="159">
        <f>SUM(K49:K52)</f>
        <v>0</v>
      </c>
      <c r="L48" s="159"/>
      <c r="M48" s="159">
        <f>SUM(M49:M52)</f>
        <v>0</v>
      </c>
      <c r="N48" s="159"/>
      <c r="O48" s="159">
        <f>SUM(O49:O52)</f>
        <v>0</v>
      </c>
      <c r="P48" s="159"/>
      <c r="Q48" s="159">
        <f>SUM(Q49:Q52)</f>
        <v>0</v>
      </c>
      <c r="R48" s="159"/>
      <c r="S48" s="159"/>
      <c r="T48" s="159"/>
      <c r="U48" s="159"/>
      <c r="V48" s="159">
        <f>SUM(V49:V52)</f>
        <v>0</v>
      </c>
      <c r="W48" s="159"/>
      <c r="AG48" t="s">
        <v>99</v>
      </c>
    </row>
    <row r="49" spans="1:60" ht="22.5" outlineLevel="1" x14ac:dyDescent="0.2">
      <c r="A49" s="172">
        <v>34</v>
      </c>
      <c r="B49" s="173"/>
      <c r="C49" s="180" t="s">
        <v>159</v>
      </c>
      <c r="D49" s="174" t="s">
        <v>151</v>
      </c>
      <c r="E49" s="175">
        <v>8</v>
      </c>
      <c r="F49" s="176"/>
      <c r="G49" s="177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7"/>
      <c r="S49" s="157" t="s">
        <v>102</v>
      </c>
      <c r="T49" s="157" t="s">
        <v>106</v>
      </c>
      <c r="U49" s="157">
        <v>0</v>
      </c>
      <c r="V49" s="157">
        <f>ROUND(E49*U49,2)</f>
        <v>0</v>
      </c>
      <c r="W49" s="157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156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2">
        <v>35</v>
      </c>
      <c r="B50" s="173"/>
      <c r="C50" s="180" t="s">
        <v>160</v>
      </c>
      <c r="D50" s="174" t="s">
        <v>155</v>
      </c>
      <c r="E50" s="175">
        <v>6</v>
      </c>
      <c r="F50" s="176"/>
      <c r="G50" s="177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0</v>
      </c>
      <c r="O50" s="157">
        <f>ROUND(E50*N50,2)</f>
        <v>0</v>
      </c>
      <c r="P50" s="157">
        <v>0</v>
      </c>
      <c r="Q50" s="157">
        <f>ROUND(E50*P50,2)</f>
        <v>0</v>
      </c>
      <c r="R50" s="157" t="s">
        <v>161</v>
      </c>
      <c r="S50" s="157" t="s">
        <v>112</v>
      </c>
      <c r="T50" s="157" t="s">
        <v>106</v>
      </c>
      <c r="U50" s="157">
        <v>0</v>
      </c>
      <c r="V50" s="157">
        <v>0</v>
      </c>
      <c r="W50" s="157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156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2">
        <v>36</v>
      </c>
      <c r="B51" s="173"/>
      <c r="C51" s="180" t="s">
        <v>162</v>
      </c>
      <c r="D51" s="174" t="s">
        <v>155</v>
      </c>
      <c r="E51" s="175">
        <v>4</v>
      </c>
      <c r="F51" s="176"/>
      <c r="G51" s="177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7" t="s">
        <v>161</v>
      </c>
      <c r="S51" s="157" t="s">
        <v>112</v>
      </c>
      <c r="T51" s="157" t="s">
        <v>106</v>
      </c>
      <c r="U51" s="157">
        <v>0</v>
      </c>
      <c r="V51" s="157">
        <v>0</v>
      </c>
      <c r="W51" s="157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156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2">
        <v>37</v>
      </c>
      <c r="B52" s="173"/>
      <c r="C52" s="180" t="s">
        <v>163</v>
      </c>
      <c r="D52" s="174" t="s">
        <v>151</v>
      </c>
      <c r="E52" s="175">
        <v>3</v>
      </c>
      <c r="F52" s="176"/>
      <c r="G52" s="177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57">
        <v>0</v>
      </c>
      <c r="O52" s="157">
        <f>ROUND(E52*N52,2)</f>
        <v>0</v>
      </c>
      <c r="P52" s="157">
        <v>0</v>
      </c>
      <c r="Q52" s="157">
        <f>ROUND(E52*P52,2)</f>
        <v>0</v>
      </c>
      <c r="R52" s="157"/>
      <c r="S52" s="157" t="s">
        <v>102</v>
      </c>
      <c r="T52" s="157" t="s">
        <v>106</v>
      </c>
      <c r="U52" s="157">
        <v>0</v>
      </c>
      <c r="V52" s="157">
        <v>0</v>
      </c>
      <c r="W52" s="157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60" t="s">
        <v>98</v>
      </c>
      <c r="B53" s="161" t="s">
        <v>68</v>
      </c>
      <c r="C53" s="179" t="s">
        <v>69</v>
      </c>
      <c r="D53" s="162"/>
      <c r="E53" s="163"/>
      <c r="F53" s="164"/>
      <c r="G53" s="165">
        <f>SUMIF(AG54:AG56,"&lt;&gt;NOR",G54:G56)</f>
        <v>0</v>
      </c>
      <c r="H53" s="159"/>
      <c r="I53" s="159">
        <f>SUM(I54:I56)</f>
        <v>0</v>
      </c>
      <c r="J53" s="159"/>
      <c r="K53" s="159">
        <f>SUM(K54:K56)</f>
        <v>0</v>
      </c>
      <c r="L53" s="159"/>
      <c r="M53" s="159">
        <f>SUM(M54:M56)</f>
        <v>0</v>
      </c>
      <c r="N53" s="159"/>
      <c r="O53" s="159">
        <f>SUM(O54:O56)</f>
        <v>0</v>
      </c>
      <c r="P53" s="159"/>
      <c r="Q53" s="159">
        <f>SUM(Q54:Q56)</f>
        <v>0</v>
      </c>
      <c r="R53" s="159"/>
      <c r="S53" s="159"/>
      <c r="T53" s="159"/>
      <c r="U53" s="159"/>
      <c r="V53" s="159">
        <f>SUM(V54:V56)</f>
        <v>0</v>
      </c>
      <c r="W53" s="159"/>
      <c r="AG53" t="s">
        <v>99</v>
      </c>
    </row>
    <row r="54" spans="1:60" ht="22.5" outlineLevel="1" x14ac:dyDescent="0.2">
      <c r="A54" s="172">
        <v>38</v>
      </c>
      <c r="B54" s="173"/>
      <c r="C54" s="180" t="s">
        <v>164</v>
      </c>
      <c r="D54" s="174" t="s">
        <v>158</v>
      </c>
      <c r="E54" s="175">
        <v>15</v>
      </c>
      <c r="F54" s="176"/>
      <c r="G54" s="177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7"/>
      <c r="S54" s="157" t="s">
        <v>102</v>
      </c>
      <c r="T54" s="157" t="s">
        <v>106</v>
      </c>
      <c r="U54" s="157">
        <v>0</v>
      </c>
      <c r="V54" s="157">
        <f>ROUND(E54*U54,2)</f>
        <v>0</v>
      </c>
      <c r="W54" s="157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156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2">
        <v>39</v>
      </c>
      <c r="B55" s="173"/>
      <c r="C55" s="180" t="s">
        <v>165</v>
      </c>
      <c r="D55" s="174" t="s">
        <v>101</v>
      </c>
      <c r="E55" s="175">
        <v>2</v>
      </c>
      <c r="F55" s="176"/>
      <c r="G55" s="177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7"/>
      <c r="S55" s="157" t="s">
        <v>102</v>
      </c>
      <c r="T55" s="157" t="s">
        <v>106</v>
      </c>
      <c r="U55" s="157">
        <v>0</v>
      </c>
      <c r="V55" s="157">
        <f>ROUND(E55*U55,2)</f>
        <v>0</v>
      </c>
      <c r="W55" s="157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133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2">
        <v>40</v>
      </c>
      <c r="B56" s="173"/>
      <c r="C56" s="180" t="s">
        <v>166</v>
      </c>
      <c r="D56" s="174" t="s">
        <v>115</v>
      </c>
      <c r="E56" s="175">
        <v>15</v>
      </c>
      <c r="F56" s="176"/>
      <c r="G56" s="177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7">
        <v>0</v>
      </c>
      <c r="O56" s="157">
        <f>ROUND(E56*N56,2)</f>
        <v>0</v>
      </c>
      <c r="P56" s="157">
        <v>0</v>
      </c>
      <c r="Q56" s="157">
        <f>ROUND(E56*P56,2)</f>
        <v>0</v>
      </c>
      <c r="R56" s="157"/>
      <c r="S56" s="157" t="s">
        <v>102</v>
      </c>
      <c r="T56" s="157" t="s">
        <v>106</v>
      </c>
      <c r="U56" s="157">
        <v>0</v>
      </c>
      <c r="V56" s="157">
        <f>ROUND(E56*U56,2)</f>
        <v>0</v>
      </c>
      <c r="W56" s="157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133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x14ac:dyDescent="0.2">
      <c r="A57" s="160" t="s">
        <v>98</v>
      </c>
      <c r="B57" s="161" t="s">
        <v>70</v>
      </c>
      <c r="C57" s="179" t="s">
        <v>71</v>
      </c>
      <c r="D57" s="162"/>
      <c r="E57" s="163"/>
      <c r="F57" s="164"/>
      <c r="G57" s="165">
        <f>SUMIF(AG58:AG60,"&lt;&gt;NOR",G58:G60)</f>
        <v>0</v>
      </c>
      <c r="H57" s="159"/>
      <c r="I57" s="159">
        <f>SUM(I58:I60)</f>
        <v>0</v>
      </c>
      <c r="J57" s="159"/>
      <c r="K57" s="159">
        <f>SUM(K58:K60)</f>
        <v>0</v>
      </c>
      <c r="L57" s="159"/>
      <c r="M57" s="159">
        <f>SUM(M58:M60)</f>
        <v>0</v>
      </c>
      <c r="N57" s="159"/>
      <c r="O57" s="159">
        <f>SUM(O58:O60)</f>
        <v>0</v>
      </c>
      <c r="P57" s="159"/>
      <c r="Q57" s="159">
        <f>SUM(Q58:Q60)</f>
        <v>0</v>
      </c>
      <c r="R57" s="159"/>
      <c r="S57" s="159"/>
      <c r="T57" s="159"/>
      <c r="U57" s="159"/>
      <c r="V57" s="159">
        <f>SUM(V58:V60)</f>
        <v>0</v>
      </c>
      <c r="W57" s="159"/>
      <c r="AG57" t="s">
        <v>99</v>
      </c>
    </row>
    <row r="58" spans="1:60" outlineLevel="1" x14ac:dyDescent="0.2">
      <c r="A58" s="172">
        <v>41</v>
      </c>
      <c r="B58" s="173"/>
      <c r="C58" s="180" t="s">
        <v>167</v>
      </c>
      <c r="D58" s="174" t="s">
        <v>168</v>
      </c>
      <c r="E58" s="175">
        <v>5</v>
      </c>
      <c r="F58" s="176"/>
      <c r="G58" s="177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7">
        <v>0</v>
      </c>
      <c r="O58" s="157">
        <f>ROUND(E58*N58,2)</f>
        <v>0</v>
      </c>
      <c r="P58" s="157">
        <v>0</v>
      </c>
      <c r="Q58" s="157">
        <f>ROUND(E58*P58,2)</f>
        <v>0</v>
      </c>
      <c r="R58" s="157"/>
      <c r="S58" s="157" t="s">
        <v>102</v>
      </c>
      <c r="T58" s="157" t="s">
        <v>106</v>
      </c>
      <c r="U58" s="157">
        <v>0</v>
      </c>
      <c r="V58" s="157">
        <f>ROUND(E58*U58,2)</f>
        <v>0</v>
      </c>
      <c r="W58" s="157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133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2">
        <v>42</v>
      </c>
      <c r="B59" s="173"/>
      <c r="C59" s="180" t="s">
        <v>169</v>
      </c>
      <c r="D59" s="174" t="s">
        <v>168</v>
      </c>
      <c r="E59" s="175">
        <v>5</v>
      </c>
      <c r="F59" s="176"/>
      <c r="G59" s="177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7">
        <v>0</v>
      </c>
      <c r="O59" s="157">
        <f>ROUND(E59*N59,2)</f>
        <v>0</v>
      </c>
      <c r="P59" s="157">
        <v>0</v>
      </c>
      <c r="Q59" s="157">
        <f>ROUND(E59*P59,2)</f>
        <v>0</v>
      </c>
      <c r="R59" s="157"/>
      <c r="S59" s="157" t="s">
        <v>102</v>
      </c>
      <c r="T59" s="157" t="s">
        <v>106</v>
      </c>
      <c r="U59" s="157">
        <v>0</v>
      </c>
      <c r="V59" s="157">
        <f>ROUND(E59*U59,2)</f>
        <v>0</v>
      </c>
      <c r="W59" s="157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133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2">
        <v>43</v>
      </c>
      <c r="B60" s="173"/>
      <c r="C60" s="180" t="s">
        <v>170</v>
      </c>
      <c r="D60" s="174" t="s">
        <v>151</v>
      </c>
      <c r="E60" s="175">
        <v>10</v>
      </c>
      <c r="F60" s="176"/>
      <c r="G60" s="177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7">
        <v>0</v>
      </c>
      <c r="O60" s="157">
        <f>ROUND(E60*N60,2)</f>
        <v>0</v>
      </c>
      <c r="P60" s="157">
        <v>0</v>
      </c>
      <c r="Q60" s="157">
        <f>ROUND(E60*P60,2)</f>
        <v>0</v>
      </c>
      <c r="R60" s="157"/>
      <c r="S60" s="157" t="s">
        <v>102</v>
      </c>
      <c r="T60" s="157" t="s">
        <v>106</v>
      </c>
      <c r="U60" s="157">
        <v>0</v>
      </c>
      <c r="V60" s="157">
        <f>ROUND(E60*U60,2)</f>
        <v>0</v>
      </c>
      <c r="W60" s="157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133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0" t="s">
        <v>98</v>
      </c>
      <c r="B61" s="161" t="s">
        <v>72</v>
      </c>
      <c r="C61" s="179" t="s">
        <v>28</v>
      </c>
      <c r="D61" s="162"/>
      <c r="E61" s="163"/>
      <c r="F61" s="164"/>
      <c r="G61" s="165">
        <f>SUMIF(AG62:AG66,"&lt;&gt;NOR",G62:G66)</f>
        <v>0</v>
      </c>
      <c r="H61" s="159"/>
      <c r="I61" s="159">
        <f>SUM(I62:I66)</f>
        <v>0</v>
      </c>
      <c r="J61" s="159"/>
      <c r="K61" s="159">
        <f>SUM(K62:K66)</f>
        <v>0</v>
      </c>
      <c r="L61" s="159"/>
      <c r="M61" s="159">
        <f>SUM(M62:M66)</f>
        <v>0</v>
      </c>
      <c r="N61" s="159"/>
      <c r="O61" s="159">
        <f>SUM(O62:O66)</f>
        <v>0</v>
      </c>
      <c r="P61" s="159"/>
      <c r="Q61" s="159">
        <f>SUM(Q62:Q66)</f>
        <v>0</v>
      </c>
      <c r="R61" s="159"/>
      <c r="S61" s="159"/>
      <c r="T61" s="159"/>
      <c r="U61" s="159"/>
      <c r="V61" s="159">
        <f>SUM(V62:V66)</f>
        <v>0</v>
      </c>
      <c r="W61" s="159"/>
      <c r="AG61" t="s">
        <v>99</v>
      </c>
    </row>
    <row r="62" spans="1:60" outlineLevel="1" x14ac:dyDescent="0.2">
      <c r="A62" s="172">
        <v>44</v>
      </c>
      <c r="B62" s="173"/>
      <c r="C62" s="180" t="s">
        <v>171</v>
      </c>
      <c r="D62" s="174" t="s">
        <v>108</v>
      </c>
      <c r="E62" s="175">
        <v>1</v>
      </c>
      <c r="F62" s="176"/>
      <c r="G62" s="177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0</v>
      </c>
      <c r="O62" s="157">
        <f>ROUND(E62*N62,2)</f>
        <v>0</v>
      </c>
      <c r="P62" s="157">
        <v>0</v>
      </c>
      <c r="Q62" s="157">
        <f>ROUND(E62*P62,2)</f>
        <v>0</v>
      </c>
      <c r="R62" s="157"/>
      <c r="S62" s="157" t="s">
        <v>102</v>
      </c>
      <c r="T62" s="157" t="s">
        <v>106</v>
      </c>
      <c r="U62" s="157">
        <v>1</v>
      </c>
      <c r="V62" s="157">
        <v>0</v>
      </c>
      <c r="W62" s="157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156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2"/>
      <c r="B63" s="173"/>
      <c r="C63" s="180"/>
      <c r="D63" s="174"/>
      <c r="E63" s="175"/>
      <c r="F63" s="176"/>
      <c r="G63" s="177"/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7"/>
      <c r="S63" s="157" t="s">
        <v>102</v>
      </c>
      <c r="T63" s="157" t="s">
        <v>106</v>
      </c>
      <c r="U63" s="157">
        <v>0</v>
      </c>
      <c r="V63" s="157">
        <f>ROUND(E63*U63,2)</f>
        <v>0</v>
      </c>
      <c r="W63" s="157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133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2">
        <v>46</v>
      </c>
      <c r="B64" s="173"/>
      <c r="C64" s="180" t="s">
        <v>172</v>
      </c>
      <c r="D64" s="174" t="s">
        <v>108</v>
      </c>
      <c r="E64" s="175">
        <v>1</v>
      </c>
      <c r="F64" s="176"/>
      <c r="G64" s="177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7"/>
      <c r="S64" s="157" t="s">
        <v>102</v>
      </c>
      <c r="T64" s="157" t="s">
        <v>106</v>
      </c>
      <c r="U64" s="157">
        <v>1</v>
      </c>
      <c r="V64" s="157">
        <v>0</v>
      </c>
      <c r="W64" s="157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2">
        <v>47</v>
      </c>
      <c r="B65" s="173"/>
      <c r="C65" s="180" t="s">
        <v>173</v>
      </c>
      <c r="D65" s="174" t="s">
        <v>174</v>
      </c>
      <c r="E65" s="175">
        <v>92</v>
      </c>
      <c r="F65" s="176"/>
      <c r="G65" s="177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7"/>
      <c r="S65" s="157" t="s">
        <v>102</v>
      </c>
      <c r="T65" s="157" t="s">
        <v>106</v>
      </c>
      <c r="U65" s="157">
        <v>0</v>
      </c>
      <c r="V65" s="157">
        <f>ROUND(E65*U65,2)</f>
        <v>0</v>
      </c>
      <c r="W65" s="157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156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66"/>
      <c r="B66" s="167"/>
      <c r="C66" s="181"/>
      <c r="D66" s="168"/>
      <c r="E66" s="169"/>
      <c r="F66" s="170"/>
      <c r="G66" s="171"/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57">
        <v>0</v>
      </c>
      <c r="O66" s="157">
        <f>ROUND(E66*N66,2)</f>
        <v>0</v>
      </c>
      <c r="P66" s="157">
        <v>0</v>
      </c>
      <c r="Q66" s="157">
        <f>ROUND(E66*P66,2)</f>
        <v>0</v>
      </c>
      <c r="R66" s="157"/>
      <c r="S66" s="157" t="s">
        <v>102</v>
      </c>
      <c r="T66" s="157" t="s">
        <v>106</v>
      </c>
      <c r="U66" s="157">
        <v>0</v>
      </c>
      <c r="V66" s="157">
        <f>ROUND(E66*U66,2)</f>
        <v>0</v>
      </c>
      <c r="W66" s="157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133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5"/>
      <c r="B67" s="6"/>
      <c r="C67" s="18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v>15</v>
      </c>
      <c r="AF67">
        <v>21</v>
      </c>
    </row>
    <row r="68" spans="1:60" x14ac:dyDescent="0.2">
      <c r="A68" s="153"/>
      <c r="B68" s="154" t="s">
        <v>30</v>
      </c>
      <c r="C68" s="183"/>
      <c r="D68" s="155"/>
      <c r="E68" s="156"/>
      <c r="F68" s="156"/>
      <c r="G68" s="178">
        <f>G8+G10+G12+G15+G27+G42+G46+G48+G53+G57+G61</f>
        <v>0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AE68">
        <f>SUMIF(L7:L66,AE67,G7:G66)</f>
        <v>0</v>
      </c>
      <c r="AF68">
        <f>SUMIF(L7:L66,AF67,G7:G66)</f>
        <v>0</v>
      </c>
      <c r="AG68" t="s">
        <v>175</v>
      </c>
    </row>
    <row r="69" spans="1:60" x14ac:dyDescent="0.2">
      <c r="A69" s="5"/>
      <c r="B69" s="6"/>
      <c r="C69" s="182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5"/>
      <c r="B70" s="6"/>
      <c r="C70" s="182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52" t="s">
        <v>176</v>
      </c>
      <c r="B71" s="252"/>
      <c r="C71" s="253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233"/>
      <c r="B72" s="234"/>
      <c r="C72" s="235"/>
      <c r="D72" s="234"/>
      <c r="E72" s="234"/>
      <c r="F72" s="234"/>
      <c r="G72" s="236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G72" t="s">
        <v>177</v>
      </c>
    </row>
    <row r="73" spans="1:60" x14ac:dyDescent="0.2">
      <c r="A73" s="237"/>
      <c r="B73" s="238"/>
      <c r="C73" s="239"/>
      <c r="D73" s="238"/>
      <c r="E73" s="238"/>
      <c r="F73" s="238"/>
      <c r="G73" s="240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37"/>
      <c r="B74" s="238"/>
      <c r="C74" s="239"/>
      <c r="D74" s="238"/>
      <c r="E74" s="238"/>
      <c r="F74" s="238"/>
      <c r="G74" s="240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37"/>
      <c r="B75" s="238"/>
      <c r="C75" s="239"/>
      <c r="D75" s="238"/>
      <c r="E75" s="238"/>
      <c r="F75" s="238"/>
      <c r="G75" s="24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41"/>
      <c r="B76" s="242"/>
      <c r="C76" s="243"/>
      <c r="D76" s="242"/>
      <c r="E76" s="242"/>
      <c r="F76" s="242"/>
      <c r="G76" s="244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5"/>
      <c r="B77" s="6"/>
      <c r="C77" s="182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C78" s="184"/>
      <c r="D78" s="141"/>
      <c r="AG78" t="s">
        <v>178</v>
      </c>
    </row>
    <row r="79" spans="1:60" x14ac:dyDescent="0.2">
      <c r="D79" s="141"/>
    </row>
    <row r="80" spans="1:60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6">
    <mergeCell ref="A72:G76"/>
    <mergeCell ref="A1:G1"/>
    <mergeCell ref="C2:G2"/>
    <mergeCell ref="C3:G3"/>
    <mergeCell ref="C4:G4"/>
    <mergeCell ref="A71:C7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02 R1656016402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R1656016402 Pol'!Názvy_tisku</vt:lpstr>
      <vt:lpstr>oadresa</vt:lpstr>
      <vt:lpstr>Stavba!Objednatel</vt:lpstr>
      <vt:lpstr>Stavba!Objekt</vt:lpstr>
      <vt:lpstr>'02 R1656016402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HM</cp:lastModifiedBy>
  <cp:lastPrinted>2017-04-18T07:00:59Z</cp:lastPrinted>
  <dcterms:created xsi:type="dcterms:W3CDTF">2009-04-08T07:15:50Z</dcterms:created>
  <dcterms:modified xsi:type="dcterms:W3CDTF">2017-04-25T14:40:45Z</dcterms:modified>
</cp:coreProperties>
</file>